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2-2023\ВО\"/>
    </mc:Choice>
  </mc:AlternateContent>
  <bookViews>
    <workbookView xWindow="0" yWindow="0" windowWidth="24000" windowHeight="9135"/>
  </bookViews>
  <sheets>
    <sheet name="Титул" sheetId="8" r:id="rId1"/>
    <sheet name="График" sheetId="7" r:id="rId2"/>
    <sheet name="План" sheetId="2" r:id="rId3"/>
  </sheets>
  <definedNames>
    <definedName name="_xlnm._FilterDatabase" localSheetId="2" hidden="1">План!$A$1:$BB$94</definedName>
    <definedName name="_xlnm.Print_Titles" localSheetId="2">План!$1:$5</definedName>
    <definedName name="_xlnm.Print_Area" localSheetId="1">График!$A$1:$BD$29</definedName>
    <definedName name="_xlnm.Print_Area" localSheetId="0">Титул!$B$1:$AW$52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80" i="2" l="1"/>
  <c r="AV68" i="2"/>
  <c r="AV52" i="2"/>
  <c r="AV51" i="2"/>
  <c r="AV50" i="2"/>
  <c r="AV44" i="2"/>
  <c r="AV38" i="2"/>
  <c r="AV32" i="2"/>
  <c r="BA34" i="2"/>
  <c r="BA78" i="2"/>
  <c r="BA25" i="2"/>
  <c r="AQ60" i="2"/>
  <c r="AQ48" i="2"/>
  <c r="AQ43" i="2"/>
  <c r="AQ40" i="2"/>
  <c r="AL54" i="2"/>
  <c r="AL72" i="2"/>
  <c r="AL76" i="2"/>
  <c r="AL70" i="2"/>
  <c r="AL62" i="2"/>
  <c r="AL47" i="2"/>
  <c r="AL45" i="2"/>
  <c r="AL22" i="2"/>
  <c r="AG41" i="2" l="1"/>
  <c r="AG66" i="2"/>
  <c r="AG46" i="2"/>
  <c r="AG33" i="2"/>
  <c r="AG24" i="2"/>
  <c r="AG20" i="2"/>
  <c r="AB74" i="2"/>
  <c r="AB64" i="2"/>
  <c r="AB49" i="2"/>
  <c r="AB53" i="2"/>
  <c r="AB39" i="2"/>
  <c r="AB30" i="2"/>
  <c r="AB26" i="2"/>
  <c r="AB19" i="2"/>
  <c r="W42" i="2" l="1"/>
  <c r="W31" i="2"/>
  <c r="W23" i="2"/>
  <c r="W56" i="2"/>
  <c r="W29" i="2" l="1"/>
  <c r="W21" i="2"/>
  <c r="W18" i="2"/>
  <c r="W16" i="2"/>
  <c r="R27" i="2"/>
  <c r="R35" i="2"/>
  <c r="T28" i="2"/>
  <c r="O28" i="2"/>
  <c r="R17" i="2"/>
  <c r="R58" i="2"/>
  <c r="T12" i="2"/>
  <c r="O12" i="2"/>
  <c r="R15" i="2" l="1"/>
  <c r="R14" i="2"/>
  <c r="R13" i="2"/>
  <c r="R11" i="2"/>
  <c r="R10" i="2"/>
  <c r="AR19" i="7" l="1"/>
  <c r="AP19" i="7"/>
  <c r="AN19" i="7"/>
  <c r="AL19" i="7"/>
  <c r="AJ19" i="7"/>
  <c r="AH19" i="7"/>
  <c r="AF19" i="7"/>
  <c r="AD19" i="7"/>
  <c r="AT18" i="7"/>
  <c r="AT17" i="7"/>
  <c r="AT16" i="7"/>
  <c r="AT15" i="7"/>
  <c r="AT14" i="7"/>
  <c r="AT13" i="7"/>
  <c r="AT12" i="7"/>
  <c r="AT19" i="7" s="1"/>
  <c r="G83" i="2"/>
  <c r="G87" i="2"/>
  <c r="K55" i="2"/>
  <c r="G55" i="2"/>
  <c r="M81" i="2"/>
  <c r="I81" i="2"/>
  <c r="L81" i="2" s="1"/>
  <c r="H81" i="2"/>
  <c r="M79" i="2"/>
  <c r="I79" i="2"/>
  <c r="J79" i="2" s="1"/>
  <c r="H79" i="2"/>
  <c r="M77" i="2"/>
  <c r="I77" i="2"/>
  <c r="J77" i="2" s="1"/>
  <c r="H77" i="2"/>
  <c r="M75" i="2"/>
  <c r="I75" i="2"/>
  <c r="J75" i="2" s="1"/>
  <c r="H75" i="2"/>
  <c r="M73" i="2"/>
  <c r="I73" i="2"/>
  <c r="J73" i="2" s="1"/>
  <c r="H73" i="2"/>
  <c r="M71" i="2"/>
  <c r="I71" i="2"/>
  <c r="L71" i="2" s="1"/>
  <c r="H71" i="2"/>
  <c r="M69" i="2"/>
  <c r="I69" i="2"/>
  <c r="J69" i="2" s="1"/>
  <c r="H69" i="2"/>
  <c r="M67" i="2"/>
  <c r="I67" i="2"/>
  <c r="J67" i="2" s="1"/>
  <c r="H67" i="2"/>
  <c r="M65" i="2"/>
  <c r="I65" i="2"/>
  <c r="J65" i="2" s="1"/>
  <c r="H65" i="2"/>
  <c r="M63" i="2"/>
  <c r="I63" i="2"/>
  <c r="J63" i="2" s="1"/>
  <c r="H63" i="2"/>
  <c r="M61" i="2"/>
  <c r="I61" i="2"/>
  <c r="J61" i="2" s="1"/>
  <c r="H61" i="2"/>
  <c r="M59" i="2"/>
  <c r="I59" i="2"/>
  <c r="J59" i="2" s="1"/>
  <c r="H59" i="2"/>
  <c r="M57" i="2"/>
  <c r="I57" i="2"/>
  <c r="L57" i="2" s="1"/>
  <c r="H57" i="2"/>
  <c r="M88" i="2"/>
  <c r="J88" i="2"/>
  <c r="AY88" i="2" s="1"/>
  <c r="I88" i="2"/>
  <c r="N88" i="2" s="1"/>
  <c r="AX88" i="2" s="1"/>
  <c r="H88" i="2"/>
  <c r="M89" i="2"/>
  <c r="J89" i="2"/>
  <c r="AY89" i="2" s="1"/>
  <c r="I89" i="2"/>
  <c r="N89" i="2" s="1"/>
  <c r="AX89" i="2" s="1"/>
  <c r="H89" i="2"/>
  <c r="H87" i="2" s="1"/>
  <c r="J57" i="2" l="1"/>
  <c r="N57" i="2" s="1"/>
  <c r="J71" i="2"/>
  <c r="N71" i="2" s="1"/>
  <c r="J81" i="2"/>
  <c r="N81" i="2" s="1"/>
  <c r="AX87" i="2"/>
  <c r="AY87" i="2"/>
  <c r="J87" i="2"/>
  <c r="N87" i="2"/>
  <c r="M87" i="2"/>
  <c r="I87" i="2"/>
  <c r="L79" i="2"/>
  <c r="N79" i="2" s="1"/>
  <c r="L77" i="2"/>
  <c r="N77" i="2" s="1"/>
  <c r="L75" i="2"/>
  <c r="N75" i="2" s="1"/>
  <c r="L73" i="2"/>
  <c r="N73" i="2" s="1"/>
  <c r="L69" i="2"/>
  <c r="N69" i="2" s="1"/>
  <c r="L67" i="2"/>
  <c r="N67" i="2" s="1"/>
  <c r="L65" i="2"/>
  <c r="N65" i="2" s="1"/>
  <c r="L63" i="2"/>
  <c r="N63" i="2" s="1"/>
  <c r="L61" i="2"/>
  <c r="N61" i="2" s="1"/>
  <c r="L59" i="2"/>
  <c r="N59" i="2" s="1"/>
  <c r="M23" i="2" l="1"/>
  <c r="I23" i="2"/>
  <c r="J23" i="2" s="1"/>
  <c r="V23" i="2" s="1"/>
  <c r="H23" i="2"/>
  <c r="L23" i="2" l="1"/>
  <c r="N23" i="2" l="1"/>
  <c r="X23" i="2"/>
  <c r="T23" i="2" s="1"/>
  <c r="P55" i="2"/>
  <c r="U55" i="2"/>
  <c r="Z55" i="2"/>
  <c r="AE55" i="2"/>
  <c r="AJ55" i="2"/>
  <c r="AO55" i="2"/>
  <c r="AT55" i="2"/>
  <c r="AY55" i="2"/>
  <c r="M80" i="2"/>
  <c r="I80" i="2"/>
  <c r="J80" i="2" s="1"/>
  <c r="AU80" i="2" s="1"/>
  <c r="H80" i="2"/>
  <c r="H78" i="2"/>
  <c r="I78" i="2"/>
  <c r="J78" i="2" s="1"/>
  <c r="AZ78" i="2" s="1"/>
  <c r="M78" i="2"/>
  <c r="BA55" i="2"/>
  <c r="L78" i="2" l="1"/>
  <c r="L80" i="2"/>
  <c r="AW80" i="2" s="1"/>
  <c r="AS80" i="2" s="1"/>
  <c r="AZ55" i="2"/>
  <c r="G37" i="2"/>
  <c r="G36" i="2" s="1"/>
  <c r="K37" i="2"/>
  <c r="O37" i="2"/>
  <c r="P37" i="2"/>
  <c r="Q37" i="2"/>
  <c r="R37" i="2"/>
  <c r="S37" i="2"/>
  <c r="U37" i="2"/>
  <c r="W37" i="2"/>
  <c r="Z37" i="2"/>
  <c r="AE37" i="2"/>
  <c r="AJ37" i="2"/>
  <c r="AO37" i="2"/>
  <c r="AT37" i="2"/>
  <c r="AY37" i="2"/>
  <c r="M53" i="2"/>
  <c r="I53" i="2"/>
  <c r="L53" i="2" s="1"/>
  <c r="AC53" i="2" s="1"/>
  <c r="H53" i="2"/>
  <c r="AB55" i="2"/>
  <c r="AL55" i="2"/>
  <c r="G9" i="2"/>
  <c r="AB37" i="2"/>
  <c r="BB78" i="2" l="1"/>
  <c r="AX78" i="2" s="1"/>
  <c r="N78" i="2"/>
  <c r="AX55" i="2"/>
  <c r="N80" i="2"/>
  <c r="J53" i="2"/>
  <c r="M19" i="2"/>
  <c r="I19" i="2"/>
  <c r="J19" i="2" s="1"/>
  <c r="AA19" i="2" s="1"/>
  <c r="H19" i="2"/>
  <c r="BB55" i="2" l="1"/>
  <c r="N53" i="2"/>
  <c r="AA53" i="2"/>
  <c r="Y53" i="2" s="1"/>
  <c r="L19" i="2"/>
  <c r="AC19" i="2" s="1"/>
  <c r="Y19" i="2" s="1"/>
  <c r="N19" i="2" l="1"/>
  <c r="H54" i="2"/>
  <c r="I54" i="2"/>
  <c r="M54" i="2"/>
  <c r="L54" i="2" l="1"/>
  <c r="AM54" i="2" s="1"/>
  <c r="J54" i="2"/>
  <c r="AK54" i="2" s="1"/>
  <c r="H25" i="2"/>
  <c r="I25" i="2"/>
  <c r="M25" i="2"/>
  <c r="M24" i="2"/>
  <c r="I24" i="2"/>
  <c r="L24" i="2" s="1"/>
  <c r="AH24" i="2" s="1"/>
  <c r="H24" i="2"/>
  <c r="AI54" i="2" l="1"/>
  <c r="N54" i="2"/>
  <c r="L25" i="2"/>
  <c r="BB25" i="2" s="1"/>
  <c r="J25" i="2"/>
  <c r="AZ25" i="2" s="1"/>
  <c r="J24" i="2"/>
  <c r="N24" i="2" l="1"/>
  <c r="AF24" i="2"/>
  <c r="AD24" i="2" s="1"/>
  <c r="AX25" i="2"/>
  <c r="N25" i="2"/>
  <c r="AL94" i="2"/>
  <c r="AL91" i="2" s="1"/>
  <c r="M94" i="2"/>
  <c r="I94" i="2"/>
  <c r="J94" i="2" s="1"/>
  <c r="H94" i="2"/>
  <c r="AB93" i="2"/>
  <c r="AB91" i="2" s="1"/>
  <c r="M93" i="2"/>
  <c r="I93" i="2"/>
  <c r="J93" i="2" s="1"/>
  <c r="AA93" i="2" s="1"/>
  <c r="H93" i="2"/>
  <c r="R92" i="2"/>
  <c r="M92" i="2"/>
  <c r="M91" i="2" s="1"/>
  <c r="I92" i="2"/>
  <c r="L92" i="2" s="1"/>
  <c r="H92" i="2"/>
  <c r="H91" i="2" s="1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K91" i="2"/>
  <c r="AJ91" i="2"/>
  <c r="AH91" i="2"/>
  <c r="AG91" i="2"/>
  <c r="AF91" i="2"/>
  <c r="AE91" i="2"/>
  <c r="AD91" i="2"/>
  <c r="Z91" i="2"/>
  <c r="X91" i="2"/>
  <c r="W91" i="2"/>
  <c r="V91" i="2"/>
  <c r="U91" i="2"/>
  <c r="T91" i="2"/>
  <c r="R91" i="2"/>
  <c r="P91" i="2"/>
  <c r="K91" i="2"/>
  <c r="G91" i="2"/>
  <c r="M85" i="2"/>
  <c r="AN85" i="2" s="1"/>
  <c r="AN83" i="2" s="1"/>
  <c r="J85" i="2"/>
  <c r="I85" i="2"/>
  <c r="N85" i="2" s="1"/>
  <c r="AX85" i="2" s="1"/>
  <c r="AX83" i="2" s="1"/>
  <c r="H85" i="2"/>
  <c r="M84" i="2"/>
  <c r="AD84" i="2" s="1"/>
  <c r="AD83" i="2" s="1"/>
  <c r="J84" i="2"/>
  <c r="AE84" i="2" s="1"/>
  <c r="I84" i="2"/>
  <c r="H84" i="2"/>
  <c r="AW83" i="2"/>
  <c r="AV83" i="2"/>
  <c r="AU83" i="2"/>
  <c r="AT83" i="2"/>
  <c r="AS83" i="2"/>
  <c r="AM83" i="2"/>
  <c r="AL83" i="2"/>
  <c r="AK83" i="2"/>
  <c r="AJ83" i="2"/>
  <c r="AI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H83" i="2"/>
  <c r="AG55" i="2"/>
  <c r="M76" i="2"/>
  <c r="I76" i="2"/>
  <c r="J76" i="2" s="1"/>
  <c r="AK76" i="2" s="1"/>
  <c r="H76" i="2"/>
  <c r="M74" i="2"/>
  <c r="I74" i="2"/>
  <c r="J74" i="2" s="1"/>
  <c r="H74" i="2"/>
  <c r="AV55" i="2"/>
  <c r="M72" i="2"/>
  <c r="I72" i="2"/>
  <c r="J72" i="2" s="1"/>
  <c r="AK72" i="2" s="1"/>
  <c r="H72" i="2"/>
  <c r="M70" i="2"/>
  <c r="I70" i="2"/>
  <c r="J70" i="2" s="1"/>
  <c r="H70" i="2"/>
  <c r="AQ55" i="2"/>
  <c r="M68" i="2"/>
  <c r="I68" i="2"/>
  <c r="J68" i="2" s="1"/>
  <c r="AU68" i="2" s="1"/>
  <c r="H68" i="2"/>
  <c r="M66" i="2"/>
  <c r="I66" i="2"/>
  <c r="J66" i="2" s="1"/>
  <c r="AF66" i="2" s="1"/>
  <c r="H66" i="2"/>
  <c r="M64" i="2"/>
  <c r="I64" i="2"/>
  <c r="H64" i="2"/>
  <c r="M62" i="2"/>
  <c r="I62" i="2"/>
  <c r="J62" i="2" s="1"/>
  <c r="AK62" i="2" s="1"/>
  <c r="H62" i="2"/>
  <c r="M60" i="2"/>
  <c r="I60" i="2"/>
  <c r="J60" i="2" s="1"/>
  <c r="AP60" i="2" s="1"/>
  <c r="H60" i="2"/>
  <c r="R55" i="2"/>
  <c r="M58" i="2"/>
  <c r="I58" i="2"/>
  <c r="J58" i="2" s="1"/>
  <c r="Q58" i="2" s="1"/>
  <c r="H58" i="2"/>
  <c r="W55" i="2"/>
  <c r="M56" i="2"/>
  <c r="I56" i="2"/>
  <c r="H56" i="2"/>
  <c r="BA37" i="2"/>
  <c r="M52" i="2"/>
  <c r="I52" i="2"/>
  <c r="J52" i="2" s="1"/>
  <c r="AU52" i="2" s="1"/>
  <c r="H52" i="2"/>
  <c r="M51" i="2"/>
  <c r="I51" i="2"/>
  <c r="J51" i="2" s="1"/>
  <c r="AU51" i="2" s="1"/>
  <c r="H51" i="2"/>
  <c r="M50" i="2"/>
  <c r="I50" i="2"/>
  <c r="J50" i="2" s="1"/>
  <c r="AU50" i="2" s="1"/>
  <c r="H50" i="2"/>
  <c r="M49" i="2"/>
  <c r="I49" i="2"/>
  <c r="J49" i="2" s="1"/>
  <c r="AA49" i="2" s="1"/>
  <c r="H49" i="2"/>
  <c r="M48" i="2"/>
  <c r="I48" i="2"/>
  <c r="H48" i="2"/>
  <c r="M47" i="2"/>
  <c r="I47" i="2"/>
  <c r="J47" i="2" s="1"/>
  <c r="AK47" i="2" s="1"/>
  <c r="H47" i="2"/>
  <c r="M46" i="2"/>
  <c r="I46" i="2"/>
  <c r="J46" i="2" s="1"/>
  <c r="AF46" i="2" s="1"/>
  <c r="H46" i="2"/>
  <c r="M45" i="2"/>
  <c r="I45" i="2"/>
  <c r="J45" i="2" s="1"/>
  <c r="AK45" i="2" s="1"/>
  <c r="H45" i="2"/>
  <c r="M44" i="2"/>
  <c r="I44" i="2"/>
  <c r="J44" i="2" s="1"/>
  <c r="AU44" i="2" s="1"/>
  <c r="H44" i="2"/>
  <c r="M43" i="2"/>
  <c r="I43" i="2"/>
  <c r="J43" i="2" s="1"/>
  <c r="AP43" i="2" s="1"/>
  <c r="H43" i="2"/>
  <c r="AG37" i="2"/>
  <c r="M42" i="2"/>
  <c r="I42" i="2"/>
  <c r="H42" i="2"/>
  <c r="AQ37" i="2"/>
  <c r="M41" i="2"/>
  <c r="I41" i="2"/>
  <c r="J41" i="2" s="1"/>
  <c r="AF41" i="2" s="1"/>
  <c r="H41" i="2"/>
  <c r="M40" i="2"/>
  <c r="I40" i="2"/>
  <c r="J40" i="2" s="1"/>
  <c r="H40" i="2"/>
  <c r="M39" i="2"/>
  <c r="I39" i="2"/>
  <c r="J39" i="2" s="1"/>
  <c r="AA39" i="2" s="1"/>
  <c r="H39" i="2"/>
  <c r="M38" i="2"/>
  <c r="I38" i="2"/>
  <c r="L38" i="2" s="1"/>
  <c r="AW38" i="2" s="1"/>
  <c r="H38" i="2"/>
  <c r="AV9" i="2"/>
  <c r="M27" i="2"/>
  <c r="I27" i="2"/>
  <c r="L27" i="2" s="1"/>
  <c r="S27" i="2" s="1"/>
  <c r="H27" i="2"/>
  <c r="AG9" i="2"/>
  <c r="M30" i="2"/>
  <c r="I30" i="2"/>
  <c r="L30" i="2" s="1"/>
  <c r="AC30" i="2" s="1"/>
  <c r="H30" i="2"/>
  <c r="M34" i="2"/>
  <c r="I34" i="2"/>
  <c r="L34" i="2" s="1"/>
  <c r="BB34" i="2" s="1"/>
  <c r="BB9" i="2" s="1"/>
  <c r="H34" i="2"/>
  <c r="M35" i="2"/>
  <c r="I35" i="2"/>
  <c r="L35" i="2" s="1"/>
  <c r="S35" i="2" s="1"/>
  <c r="H35" i="2"/>
  <c r="M33" i="2"/>
  <c r="I33" i="2"/>
  <c r="L33" i="2" s="1"/>
  <c r="AH33" i="2" s="1"/>
  <c r="H33" i="2"/>
  <c r="M29" i="2"/>
  <c r="I29" i="2"/>
  <c r="L29" i="2" s="1"/>
  <c r="X29" i="2" s="1"/>
  <c r="H29" i="2"/>
  <c r="M21" i="2"/>
  <c r="I21" i="2"/>
  <c r="L21" i="2" s="1"/>
  <c r="X21" i="2" s="1"/>
  <c r="H21" i="2"/>
  <c r="M32" i="2"/>
  <c r="I32" i="2"/>
  <c r="L32" i="2" s="1"/>
  <c r="AW32" i="2" s="1"/>
  <c r="H32" i="2"/>
  <c r="M31" i="2"/>
  <c r="I31" i="2"/>
  <c r="L31" i="2" s="1"/>
  <c r="X31" i="2" s="1"/>
  <c r="H31" i="2"/>
  <c r="M26" i="2"/>
  <c r="I26" i="2"/>
  <c r="L26" i="2" s="1"/>
  <c r="AC26" i="2" s="1"/>
  <c r="H26" i="2"/>
  <c r="M28" i="2"/>
  <c r="I28" i="2"/>
  <c r="L28" i="2" s="1"/>
  <c r="H28" i="2"/>
  <c r="M22" i="2"/>
  <c r="I22" i="2"/>
  <c r="L22" i="2" s="1"/>
  <c r="AM22" i="2" s="1"/>
  <c r="H22" i="2"/>
  <c r="M20" i="2"/>
  <c r="I20" i="2"/>
  <c r="L20" i="2" s="1"/>
  <c r="AH20" i="2" s="1"/>
  <c r="H20" i="2"/>
  <c r="M18" i="2"/>
  <c r="I18" i="2"/>
  <c r="L18" i="2" s="1"/>
  <c r="X18" i="2" s="1"/>
  <c r="H18" i="2"/>
  <c r="M17" i="2"/>
  <c r="I17" i="2"/>
  <c r="L17" i="2" s="1"/>
  <c r="S17" i="2" s="1"/>
  <c r="H17" i="2"/>
  <c r="M16" i="2"/>
  <c r="I16" i="2"/>
  <c r="L16" i="2" s="1"/>
  <c r="X16" i="2" s="1"/>
  <c r="H16" i="2"/>
  <c r="M15" i="2"/>
  <c r="I15" i="2"/>
  <c r="L15" i="2" s="1"/>
  <c r="S15" i="2" s="1"/>
  <c r="H15" i="2"/>
  <c r="M14" i="2"/>
  <c r="I14" i="2"/>
  <c r="L14" i="2" s="1"/>
  <c r="S14" i="2" s="1"/>
  <c r="H14" i="2"/>
  <c r="M13" i="2"/>
  <c r="I13" i="2"/>
  <c r="L13" i="2" s="1"/>
  <c r="S13" i="2" s="1"/>
  <c r="H13" i="2"/>
  <c r="M12" i="2"/>
  <c r="I12" i="2"/>
  <c r="L12" i="2" s="1"/>
  <c r="H12" i="2"/>
  <c r="M11" i="2"/>
  <c r="I11" i="2"/>
  <c r="L11" i="2" s="1"/>
  <c r="S11" i="2" s="1"/>
  <c r="H11" i="2"/>
  <c r="M10" i="2"/>
  <c r="I10" i="2"/>
  <c r="L10" i="2" s="1"/>
  <c r="S10" i="2" s="1"/>
  <c r="H10" i="2"/>
  <c r="BA9" i="2"/>
  <c r="AY9" i="2"/>
  <c r="AT9" i="2"/>
  <c r="AQ9" i="2"/>
  <c r="AO9" i="2"/>
  <c r="AJ9" i="2"/>
  <c r="AE9" i="2"/>
  <c r="Z9" i="2"/>
  <c r="U9" i="2"/>
  <c r="P9" i="2"/>
  <c r="K9" i="2"/>
  <c r="AY85" i="2" l="1"/>
  <c r="AY83" i="2" s="1"/>
  <c r="AO85" i="2"/>
  <c r="AO83" i="2" s="1"/>
  <c r="I55" i="2"/>
  <c r="AK70" i="2"/>
  <c r="AK55" i="2" s="1"/>
  <c r="AA74" i="2"/>
  <c r="AA37" i="2"/>
  <c r="AP40" i="2"/>
  <c r="H55" i="2"/>
  <c r="M55" i="2"/>
  <c r="AL37" i="2"/>
  <c r="AL36" i="2" s="1"/>
  <c r="J64" i="2"/>
  <c r="AA64" i="2" s="1"/>
  <c r="H37" i="2"/>
  <c r="M37" i="2"/>
  <c r="AV37" i="2"/>
  <c r="AV36" i="2" s="1"/>
  <c r="J42" i="2"/>
  <c r="V42" i="2" s="1"/>
  <c r="I37" i="2"/>
  <c r="J48" i="2"/>
  <c r="AP48" i="2" s="1"/>
  <c r="AP37" i="2" s="1"/>
  <c r="AW9" i="2"/>
  <c r="X9" i="2"/>
  <c r="U36" i="2"/>
  <c r="AE36" i="2"/>
  <c r="AO36" i="2"/>
  <c r="AY36" i="2"/>
  <c r="AJ36" i="2"/>
  <c r="AT36" i="2"/>
  <c r="AH9" i="2"/>
  <c r="AR9" i="2"/>
  <c r="Z36" i="2"/>
  <c r="L46" i="2"/>
  <c r="AH46" i="2" s="1"/>
  <c r="AD46" i="2" s="1"/>
  <c r="W9" i="2"/>
  <c r="AC9" i="2"/>
  <c r="AB9" i="2"/>
  <c r="AM9" i="2"/>
  <c r="AL9" i="2"/>
  <c r="R9" i="2"/>
  <c r="P36" i="2"/>
  <c r="H9" i="2"/>
  <c r="M9" i="2"/>
  <c r="AG36" i="2"/>
  <c r="AQ36" i="2"/>
  <c r="BA36" i="2"/>
  <c r="W36" i="2"/>
  <c r="W8" i="2" s="1"/>
  <c r="R36" i="2"/>
  <c r="R8" i="2" s="1"/>
  <c r="J83" i="2"/>
  <c r="L44" i="2"/>
  <c r="AW44" i="2" s="1"/>
  <c r="AS44" i="2" s="1"/>
  <c r="AB36" i="2"/>
  <c r="AB8" i="2" s="1"/>
  <c r="I9" i="2"/>
  <c r="L43" i="2"/>
  <c r="AR43" i="2" s="1"/>
  <c r="AN43" i="2" s="1"/>
  <c r="L45" i="2"/>
  <c r="AM45" i="2" s="1"/>
  <c r="AI45" i="2" s="1"/>
  <c r="L47" i="2"/>
  <c r="AM47" i="2" s="1"/>
  <c r="AI47" i="2" s="1"/>
  <c r="L52" i="2"/>
  <c r="K36" i="2"/>
  <c r="K8" i="2" s="1"/>
  <c r="K7" i="2" s="1"/>
  <c r="K6" i="2" s="1"/>
  <c r="S9" i="2"/>
  <c r="L9" i="2"/>
  <c r="J10" i="2"/>
  <c r="Q10" i="2" s="1"/>
  <c r="O10" i="2" s="1"/>
  <c r="J11" i="2"/>
  <c r="Q11" i="2" s="1"/>
  <c r="O11" i="2" s="1"/>
  <c r="J12" i="2"/>
  <c r="N12" i="2" s="1"/>
  <c r="J13" i="2"/>
  <c r="Q13" i="2" s="1"/>
  <c r="O13" i="2" s="1"/>
  <c r="J14" i="2"/>
  <c r="Q14" i="2" s="1"/>
  <c r="O14" i="2" s="1"/>
  <c r="J15" i="2"/>
  <c r="Q15" i="2" s="1"/>
  <c r="O15" i="2" s="1"/>
  <c r="J16" i="2"/>
  <c r="V16" i="2" s="1"/>
  <c r="T16" i="2" s="1"/>
  <c r="J17" i="2"/>
  <c r="Q17" i="2" s="1"/>
  <c r="O17" i="2" s="1"/>
  <c r="J18" i="2"/>
  <c r="V18" i="2" s="1"/>
  <c r="T18" i="2" s="1"/>
  <c r="J20" i="2"/>
  <c r="AF20" i="2" s="1"/>
  <c r="AD20" i="2" s="1"/>
  <c r="J22" i="2"/>
  <c r="AK22" i="2" s="1"/>
  <c r="AI22" i="2" s="1"/>
  <c r="J28" i="2"/>
  <c r="N28" i="2" s="1"/>
  <c r="J26" i="2"/>
  <c r="AA26" i="2" s="1"/>
  <c r="Y26" i="2" s="1"/>
  <c r="J31" i="2"/>
  <c r="V31" i="2" s="1"/>
  <c r="T31" i="2" s="1"/>
  <c r="J32" i="2"/>
  <c r="AU32" i="2" s="1"/>
  <c r="AS32" i="2" s="1"/>
  <c r="J21" i="2"/>
  <c r="V21" i="2" s="1"/>
  <c r="T21" i="2" s="1"/>
  <c r="J29" i="2"/>
  <c r="V29" i="2" s="1"/>
  <c r="T29" i="2" s="1"/>
  <c r="J33" i="2"/>
  <c r="AF33" i="2" s="1"/>
  <c r="AD33" i="2" s="1"/>
  <c r="J35" i="2"/>
  <c r="Q35" i="2" s="1"/>
  <c r="O35" i="2" s="1"/>
  <c r="J34" i="2"/>
  <c r="AZ34" i="2" s="1"/>
  <c r="AX34" i="2" s="1"/>
  <c r="AX9" i="2" s="1"/>
  <c r="J30" i="2"/>
  <c r="AA30" i="2" s="1"/>
  <c r="Y30" i="2" s="1"/>
  <c r="J27" i="2"/>
  <c r="Q27" i="2" s="1"/>
  <c r="O27" i="2" s="1"/>
  <c r="S92" i="2"/>
  <c r="S91" i="2" s="1"/>
  <c r="AA91" i="2"/>
  <c r="J38" i="2"/>
  <c r="AU38" i="2" s="1"/>
  <c r="AS38" i="2" s="1"/>
  <c r="L39" i="2"/>
  <c r="AC39" i="2" s="1"/>
  <c r="Y39" i="2" s="1"/>
  <c r="L40" i="2"/>
  <c r="AR40" i="2" s="1"/>
  <c r="L41" i="2"/>
  <c r="AH41" i="2" s="1"/>
  <c r="AD41" i="2" s="1"/>
  <c r="L42" i="2"/>
  <c r="X42" i="2" s="1"/>
  <c r="X37" i="2" s="1"/>
  <c r="AK37" i="2"/>
  <c r="AZ37" i="2"/>
  <c r="J56" i="2"/>
  <c r="Q55" i="2"/>
  <c r="AP55" i="2"/>
  <c r="AU55" i="2"/>
  <c r="N84" i="2"/>
  <c r="N83" i="2" s="1"/>
  <c r="I83" i="2"/>
  <c r="M83" i="2"/>
  <c r="L93" i="2"/>
  <c r="AC93" i="2" s="1"/>
  <c r="AC91" i="2" s="1"/>
  <c r="L94" i="2"/>
  <c r="AM94" i="2" s="1"/>
  <c r="AM91" i="2" s="1"/>
  <c r="L48" i="2"/>
  <c r="AR48" i="2" s="1"/>
  <c r="L49" i="2"/>
  <c r="AC49" i="2" s="1"/>
  <c r="Y49" i="2" s="1"/>
  <c r="L50" i="2"/>
  <c r="AW50" i="2" s="1"/>
  <c r="AS50" i="2" s="1"/>
  <c r="L51" i="2"/>
  <c r="AW51" i="2" s="1"/>
  <c r="AS51" i="2" s="1"/>
  <c r="L56" i="2"/>
  <c r="X56" i="2" s="1"/>
  <c r="L58" i="2"/>
  <c r="S58" i="2" s="1"/>
  <c r="O58" i="2" s="1"/>
  <c r="L60" i="2"/>
  <c r="AR60" i="2" s="1"/>
  <c r="AN60" i="2" s="1"/>
  <c r="L62" i="2"/>
  <c r="AM62" i="2" s="1"/>
  <c r="AI62" i="2" s="1"/>
  <c r="L64" i="2"/>
  <c r="AC64" i="2" s="1"/>
  <c r="L66" i="2"/>
  <c r="AH66" i="2" s="1"/>
  <c r="AD66" i="2" s="1"/>
  <c r="L68" i="2"/>
  <c r="L70" i="2"/>
  <c r="AM70" i="2" s="1"/>
  <c r="L72" i="2"/>
  <c r="AM72" i="2" s="1"/>
  <c r="AI72" i="2" s="1"/>
  <c r="L74" i="2"/>
  <c r="AC74" i="2" s="1"/>
  <c r="L76" i="2"/>
  <c r="AM76" i="2" s="1"/>
  <c r="AI76" i="2" s="1"/>
  <c r="J92" i="2"/>
  <c r="I91" i="2"/>
  <c r="AZ9" i="2" l="1"/>
  <c r="Y74" i="2"/>
  <c r="AR55" i="2"/>
  <c r="AW68" i="2"/>
  <c r="AS68" i="2" s="1"/>
  <c r="BB37" i="2"/>
  <c r="AW52" i="2"/>
  <c r="AS52" i="2" s="1"/>
  <c r="Y64" i="2"/>
  <c r="AN40" i="2"/>
  <c r="J55" i="2"/>
  <c r="V56" i="2"/>
  <c r="T56" i="2" s="1"/>
  <c r="AN48" i="2"/>
  <c r="T42" i="2"/>
  <c r="T37" i="2" s="1"/>
  <c r="V37" i="2"/>
  <c r="AA55" i="2"/>
  <c r="AI70" i="2"/>
  <c r="AL8" i="2"/>
  <c r="AL7" i="2" s="1"/>
  <c r="AL6" i="2" s="1"/>
  <c r="BA8" i="2"/>
  <c r="BA7" i="2" s="1"/>
  <c r="BA6" i="2" s="1"/>
  <c r="AT8" i="2"/>
  <c r="AT7" i="2" s="1"/>
  <c r="AT6" i="2" s="1"/>
  <c r="AY8" i="2"/>
  <c r="AY7" i="2" s="1"/>
  <c r="AY6" i="2" s="1"/>
  <c r="AQ8" i="2"/>
  <c r="AQ7" i="2" s="1"/>
  <c r="AQ6" i="2" s="1"/>
  <c r="P8" i="2"/>
  <c r="P7" i="2" s="1"/>
  <c r="P6" i="2" s="1"/>
  <c r="Z8" i="2"/>
  <c r="Z7" i="2" s="1"/>
  <c r="Z6" i="2" s="1"/>
  <c r="AJ8" i="2"/>
  <c r="AJ7" i="2" s="1"/>
  <c r="AJ6" i="2" s="1"/>
  <c r="AO8" i="2"/>
  <c r="AO7" i="2" s="1"/>
  <c r="AO6" i="2" s="1"/>
  <c r="U8" i="2"/>
  <c r="U7" i="2" s="1"/>
  <c r="U6" i="2" s="1"/>
  <c r="AV8" i="2"/>
  <c r="AV7" i="2" s="1"/>
  <c r="AV6" i="2" s="1"/>
  <c r="AG8" i="2"/>
  <c r="AG7" i="2" s="1"/>
  <c r="AG6" i="2" s="1"/>
  <c r="AE8" i="2"/>
  <c r="AE7" i="2" s="1"/>
  <c r="AE6" i="2" s="1"/>
  <c r="N21" i="2"/>
  <c r="L55" i="2"/>
  <c r="M36" i="2"/>
  <c r="M8" i="2" s="1"/>
  <c r="M7" i="2" s="1"/>
  <c r="M6" i="2" s="1"/>
  <c r="H36" i="2"/>
  <c r="H8" i="2" s="1"/>
  <c r="H7" i="2" s="1"/>
  <c r="H6" i="2" s="1"/>
  <c r="AW55" i="2"/>
  <c r="AC55" i="2"/>
  <c r="S55" i="2"/>
  <c r="S36" i="2" s="1"/>
  <c r="AF55" i="2"/>
  <c r="AR37" i="2"/>
  <c r="AW37" i="2"/>
  <c r="AM55" i="2"/>
  <c r="Y37" i="2"/>
  <c r="AC37" i="2"/>
  <c r="AU37" i="2"/>
  <c r="AH37" i="2"/>
  <c r="L37" i="2"/>
  <c r="AF37" i="2"/>
  <c r="J37" i="2"/>
  <c r="N47" i="2"/>
  <c r="AM37" i="2"/>
  <c r="I36" i="2"/>
  <c r="I8" i="2" s="1"/>
  <c r="I7" i="2" s="1"/>
  <c r="I6" i="2" s="1"/>
  <c r="N44" i="2"/>
  <c r="N46" i="2"/>
  <c r="N32" i="2"/>
  <c r="AN9" i="2"/>
  <c r="AP9" i="2"/>
  <c r="AI94" i="2"/>
  <c r="AI91" i="2" s="1"/>
  <c r="W7" i="2"/>
  <c r="W6" i="2" s="1"/>
  <c r="R7" i="2"/>
  <c r="R6" i="2" s="1"/>
  <c r="AB7" i="2"/>
  <c r="AB6" i="2" s="1"/>
  <c r="N93" i="2"/>
  <c r="N45" i="2"/>
  <c r="N43" i="2"/>
  <c r="N41" i="2"/>
  <c r="N40" i="2"/>
  <c r="N39" i="2"/>
  <c r="N52" i="2"/>
  <c r="Q92" i="2"/>
  <c r="J91" i="2"/>
  <c r="N92" i="2"/>
  <c r="BB36" i="2"/>
  <c r="Q36" i="2"/>
  <c r="N56" i="2"/>
  <c r="V55" i="2"/>
  <c r="N38" i="2"/>
  <c r="L91" i="2"/>
  <c r="N74" i="2"/>
  <c r="N70" i="2"/>
  <c r="N66" i="2"/>
  <c r="N62" i="2"/>
  <c r="N58" i="2"/>
  <c r="N50" i="2"/>
  <c r="AK36" i="2"/>
  <c r="N27" i="2"/>
  <c r="N34" i="2"/>
  <c r="N33" i="2"/>
  <c r="N26" i="2"/>
  <c r="N22" i="2"/>
  <c r="N18" i="2"/>
  <c r="N16" i="2"/>
  <c r="N14" i="2"/>
  <c r="N10" i="2"/>
  <c r="J9" i="2"/>
  <c r="AN55" i="2"/>
  <c r="AP36" i="2"/>
  <c r="AX37" i="2"/>
  <c r="N42" i="2"/>
  <c r="N94" i="2"/>
  <c r="Y93" i="2"/>
  <c r="Y91" i="2" s="1"/>
  <c r="N76" i="2"/>
  <c r="N72" i="2"/>
  <c r="N68" i="2"/>
  <c r="N64" i="2"/>
  <c r="N60" i="2"/>
  <c r="N51" i="2"/>
  <c r="N49" i="2"/>
  <c r="N48" i="2"/>
  <c r="N30" i="2"/>
  <c r="N35" i="2"/>
  <c r="N29" i="2"/>
  <c r="N31" i="2"/>
  <c r="N20" i="2"/>
  <c r="N17" i="2"/>
  <c r="N15" i="2"/>
  <c r="N13" i="2"/>
  <c r="N11" i="2"/>
  <c r="Y55" i="2" l="1"/>
  <c r="Y36" i="2" s="1"/>
  <c r="AP8" i="2"/>
  <c r="AP7" i="2" s="1"/>
  <c r="AP6" i="2" s="1"/>
  <c r="BB8" i="2"/>
  <c r="BB7" i="2" s="1"/>
  <c r="BB6" i="2" s="1"/>
  <c r="S8" i="2"/>
  <c r="S7" i="2" s="1"/>
  <c r="S6" i="2" s="1"/>
  <c r="AC36" i="2"/>
  <c r="N55" i="2"/>
  <c r="O55" i="2"/>
  <c r="O36" i="2" s="1"/>
  <c r="AS55" i="2"/>
  <c r="X55" i="2"/>
  <c r="X36" i="2" s="1"/>
  <c r="AD55" i="2"/>
  <c r="AH55" i="2"/>
  <c r="AH36" i="2" s="1"/>
  <c r="AF36" i="2"/>
  <c r="AW36" i="2"/>
  <c r="AI55" i="2"/>
  <c r="AN37" i="2"/>
  <c r="AN36" i="2" s="1"/>
  <c r="AN8" i="2" s="1"/>
  <c r="AS37" i="2"/>
  <c r="N37" i="2"/>
  <c r="AD37" i="2"/>
  <c r="AM36" i="2"/>
  <c r="AI37" i="2"/>
  <c r="AR36" i="2"/>
  <c r="L36" i="2"/>
  <c r="L8" i="2" s="1"/>
  <c r="L7" i="2" s="1"/>
  <c r="L6" i="2" s="1"/>
  <c r="AX36" i="2"/>
  <c r="AX8" i="2" s="1"/>
  <c r="AU36" i="2"/>
  <c r="AZ36" i="2"/>
  <c r="J36" i="2"/>
  <c r="J8" i="2" s="1"/>
  <c r="J7" i="2" s="1"/>
  <c r="J6" i="2" s="1"/>
  <c r="AA36" i="2"/>
  <c r="Y9" i="2"/>
  <c r="AA9" i="2"/>
  <c r="N9" i="2"/>
  <c r="T55" i="2"/>
  <c r="N91" i="2"/>
  <c r="O92" i="2"/>
  <c r="O91" i="2" s="1"/>
  <c r="Q91" i="2"/>
  <c r="O9" i="2"/>
  <c r="Q9" i="2"/>
  <c r="Q8" i="2" s="1"/>
  <c r="V9" i="2"/>
  <c r="T9" i="2"/>
  <c r="AI9" i="2"/>
  <c r="AK9" i="2"/>
  <c r="AF9" i="2"/>
  <c r="AD9" i="2"/>
  <c r="AS9" i="2"/>
  <c r="AU9" i="2"/>
  <c r="AF8" i="2" l="1"/>
  <c r="AF7" i="2" s="1"/>
  <c r="AF6" i="2" s="1"/>
  <c r="Y8" i="2"/>
  <c r="Y7" i="2" s="1"/>
  <c r="Y6" i="2" s="1"/>
  <c r="AD36" i="2"/>
  <c r="AD8" i="2" s="1"/>
  <c r="AA8" i="2"/>
  <c r="AA7" i="2" s="1"/>
  <c r="AA6" i="2" s="1"/>
  <c r="O8" i="2"/>
  <c r="O7" i="2" s="1"/>
  <c r="O6" i="2" s="1"/>
  <c r="AU8" i="2"/>
  <c r="AU7" i="2" s="1"/>
  <c r="AU6" i="2" s="1"/>
  <c r="AI36" i="2"/>
  <c r="AK8" i="2"/>
  <c r="AK7" i="2" s="1"/>
  <c r="AK6" i="2" s="1"/>
  <c r="AI8" i="2"/>
  <c r="AI7" i="2" s="1"/>
  <c r="AI6" i="2" s="1"/>
  <c r="AR8" i="2"/>
  <c r="AR7" i="2" s="1"/>
  <c r="AR6" i="2" s="1"/>
  <c r="AZ8" i="2"/>
  <c r="AZ7" i="2" s="1"/>
  <c r="AZ6" i="2" s="1"/>
  <c r="AM8" i="2"/>
  <c r="AM7" i="2" s="1"/>
  <c r="AM6" i="2" s="1"/>
  <c r="AW8" i="2"/>
  <c r="AW7" i="2" s="1"/>
  <c r="AW6" i="2" s="1"/>
  <c r="X8" i="2"/>
  <c r="X7" i="2" s="1"/>
  <c r="X6" i="2" s="1"/>
  <c r="AC8" i="2"/>
  <c r="AC7" i="2" s="1"/>
  <c r="AC6" i="2" s="1"/>
  <c r="AH8" i="2"/>
  <c r="AH7" i="2" s="1"/>
  <c r="AH6" i="2" s="1"/>
  <c r="N36" i="2"/>
  <c r="N8" i="2" s="1"/>
  <c r="N7" i="2" s="1"/>
  <c r="N6" i="2" s="1"/>
  <c r="AS36" i="2"/>
  <c r="AN7" i="2"/>
  <c r="AN6" i="2" s="1"/>
  <c r="AX7" i="2"/>
  <c r="AX6" i="2" s="1"/>
  <c r="Q7" i="2"/>
  <c r="Q6" i="2" s="1"/>
  <c r="T36" i="2"/>
  <c r="V36" i="2"/>
  <c r="G8" i="2"/>
  <c r="G7" i="2" s="1"/>
  <c r="G6" i="2" s="1"/>
  <c r="V8" i="2" l="1"/>
  <c r="V7" i="2" s="1"/>
  <c r="V6" i="2" s="1"/>
  <c r="T8" i="2"/>
  <c r="T7" i="2" s="1"/>
  <c r="T6" i="2" s="1"/>
  <c r="AS8" i="2"/>
  <c r="AS7" i="2" s="1"/>
  <c r="AS6" i="2" s="1"/>
  <c r="AD7" i="2"/>
  <c r="AD6" i="2" s="1"/>
</calcChain>
</file>

<file path=xl/sharedStrings.xml><?xml version="1.0" encoding="utf-8"?>
<sst xmlns="http://schemas.openxmlformats.org/spreadsheetml/2006/main" count="573" uniqueCount="375">
  <si>
    <t>Индекс</t>
  </si>
  <si>
    <t>Наименование</t>
  </si>
  <si>
    <t>Формы контроля
(семестр)</t>
  </si>
  <si>
    <t>Всего часов</t>
  </si>
  <si>
    <t>ЗЕТ</t>
  </si>
  <si>
    <t>1 курс</t>
  </si>
  <si>
    <t>2 курс</t>
  </si>
  <si>
    <t>3 курс</t>
  </si>
  <si>
    <t>4 курс</t>
  </si>
  <si>
    <t>По ЗЕТ</t>
  </si>
  <si>
    <t>Астрономические часы</t>
  </si>
  <si>
    <t>Академические часы</t>
  </si>
  <si>
    <t>Контакт. раб.</t>
  </si>
  <si>
    <t>СРС</t>
  </si>
  <si>
    <t>Экспертное</t>
  </si>
  <si>
    <t>Факт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</si>
  <si>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</si>
  <si>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</si>
  <si>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</si>
  <si>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</si>
  <si>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</si>
  <si>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</si>
  <si>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</si>
  <si>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</si>
  <si>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Экзамены</t>
  </si>
  <si>
    <t>Зачеты</t>
  </si>
  <si>
    <t>Зачеты с оценкой</t>
  </si>
  <si>
    <t>Курсовые работы</t>
  </si>
  <si>
    <t>Учебные занятия</t>
  </si>
  <si>
    <t>Контроль</t>
  </si>
  <si>
    <t>Лекции</t>
  </si>
  <si>
    <t>Практич занятия</t>
  </si>
  <si>
    <t>СР</t>
  </si>
  <si>
    <t>Практич. занятия</t>
  </si>
  <si>
    <t>Итого</t>
  </si>
  <si>
    <t>Итого по ООП (без факультативов)</t>
  </si>
  <si>
    <t>Б1</t>
  </si>
  <si>
    <t>Дисциплины (модули)</t>
  </si>
  <si>
    <t>Б1.Б</t>
  </si>
  <si>
    <t>Базовая часть</t>
  </si>
  <si>
    <t>Б1.Б.1</t>
  </si>
  <si>
    <t>Б1.Б.2</t>
  </si>
  <si>
    <t>Философия</t>
  </si>
  <si>
    <t>Б1.Б.3</t>
  </si>
  <si>
    <t>Б1.Б.4</t>
  </si>
  <si>
    <t>Б1.Б.5</t>
  </si>
  <si>
    <t>Физическая культура и спорт</t>
  </si>
  <si>
    <t>Б1.Б.6</t>
  </si>
  <si>
    <t>Политология</t>
  </si>
  <si>
    <t>Б1.Б.7</t>
  </si>
  <si>
    <t>Социология</t>
  </si>
  <si>
    <t>Б1.Б.8</t>
  </si>
  <si>
    <t>Линейная алгебра</t>
  </si>
  <si>
    <t>Б1.Б.9</t>
  </si>
  <si>
    <t>Математический анализ</t>
  </si>
  <si>
    <t>Б1.Б.10</t>
  </si>
  <si>
    <t>Финансовая математика</t>
  </si>
  <si>
    <t>Б1.Б.11</t>
  </si>
  <si>
    <t>Информационно-коммуникационные технологии в профессиональной деятельности</t>
  </si>
  <si>
    <t>Б1.Б.12</t>
  </si>
  <si>
    <t>Правоведение</t>
  </si>
  <si>
    <t>Б1.Б.13</t>
  </si>
  <si>
    <t>Б1.Б.14</t>
  </si>
  <si>
    <t>Макро и микроэкономика</t>
  </si>
  <si>
    <t>Б1.Б.15</t>
  </si>
  <si>
    <t>Б1.Б.16</t>
  </si>
  <si>
    <t>Б1.Б.17</t>
  </si>
  <si>
    <t>Страховое дело</t>
  </si>
  <si>
    <t>Б1.Б.18</t>
  </si>
  <si>
    <t>Статистика</t>
  </si>
  <si>
    <t>Б1.Б.19</t>
  </si>
  <si>
    <t>Мировая экономика и международные экономические отношения</t>
  </si>
  <si>
    <t>Б1.Б.21</t>
  </si>
  <si>
    <t>Методы принятия управленческих решений</t>
  </si>
  <si>
    <t>Б1.Б.22</t>
  </si>
  <si>
    <t>Введение в профессиональную деятельность</t>
  </si>
  <si>
    <t>Б1.Б.23</t>
  </si>
  <si>
    <t>Корпоративная социальная ответственность</t>
  </si>
  <si>
    <t>Б1.Б.24</t>
  </si>
  <si>
    <t>Б1.Б.25</t>
  </si>
  <si>
    <t>Б1.В.ОД.1</t>
  </si>
  <si>
    <t>Б1.В.ОД.2</t>
  </si>
  <si>
    <t>Б1.В.ОД.3</t>
  </si>
  <si>
    <t>Б1.В.ОД.4</t>
  </si>
  <si>
    <t>Б1.В.ОД.5</t>
  </si>
  <si>
    <t>Б1.В.ОД.6</t>
  </si>
  <si>
    <t>Б1.В.ОД.7</t>
  </si>
  <si>
    <t>Б1.В.ОД.8</t>
  </si>
  <si>
    <t>Б1.В.ОД.9</t>
  </si>
  <si>
    <t>Налоги и налоговое планирование</t>
  </si>
  <si>
    <t>Б1.В.ОД.10</t>
  </si>
  <si>
    <t>Финансовое планирование и прогнозирование в организации</t>
  </si>
  <si>
    <t>Б1.В.ОД.11</t>
  </si>
  <si>
    <t>Б1.В.ОД.12</t>
  </si>
  <si>
    <t>Правовые основы противодействия коррупции</t>
  </si>
  <si>
    <t>Б1.В.ОД.13</t>
  </si>
  <si>
    <t>Б1.В.ОД.14</t>
  </si>
  <si>
    <t>Б1.В.ОД.15</t>
  </si>
  <si>
    <t>Б1.В.ОД.16</t>
  </si>
  <si>
    <t>Б1.В.ДВ.1.1</t>
  </si>
  <si>
    <t>Основы межличностного и делового взаимодействия</t>
  </si>
  <si>
    <t>Б1.В.ДВ.1.2</t>
  </si>
  <si>
    <t>Б1.В.ДВ.2.1</t>
  </si>
  <si>
    <t>Б1.В.ДВ.2.2</t>
  </si>
  <si>
    <t>Б1.В.ДВ.3.1</t>
  </si>
  <si>
    <t>Б1.В.ДВ.3.2</t>
  </si>
  <si>
    <t>Б1.В.ДВ.4.1</t>
  </si>
  <si>
    <t>Б1.В.ДВ.4.2</t>
  </si>
  <si>
    <t>Б1.В.ДВ.5.1</t>
  </si>
  <si>
    <t>Б1.В.ДВ.5.2</t>
  </si>
  <si>
    <t>Б1.В.ДВ.6.1</t>
  </si>
  <si>
    <t>Б1.В.ДВ.6.2</t>
  </si>
  <si>
    <t>Б1.В.ДВ.7.1</t>
  </si>
  <si>
    <t>Б1.В.ДВ.7.2</t>
  </si>
  <si>
    <t>Б1.В.ДВ.8.1</t>
  </si>
  <si>
    <t>Б1.В.ДВ.8.2</t>
  </si>
  <si>
    <t>Б1.В.ДВ.9.1</t>
  </si>
  <si>
    <t>Б1.В.ДВ.9.2</t>
  </si>
  <si>
    <t>Б1.В.ДВ.10.1</t>
  </si>
  <si>
    <t>Б1.В.ДВ.10.2</t>
  </si>
  <si>
    <t>Б1.В.ДВ.11.1</t>
  </si>
  <si>
    <t>Финансовые вычисления</t>
  </si>
  <si>
    <t>Б1.В.ДВ.11.2</t>
  </si>
  <si>
    <t>Б1.В.ДВ.12.1</t>
  </si>
  <si>
    <t>Проектирование выпускной квалификационной работы</t>
  </si>
  <si>
    <t>Б1.В.ДВ.12.2</t>
  </si>
  <si>
    <t>Бюджетирование</t>
  </si>
  <si>
    <t>Астр.ч.</t>
  </si>
  <si>
    <t>Ак.ч.</t>
  </si>
  <si>
    <t>Недели</t>
  </si>
  <si>
    <t>Экс</t>
  </si>
  <si>
    <t>Б2</t>
  </si>
  <si>
    <t>Практики</t>
  </si>
  <si>
    <t>Б2.У.1</t>
  </si>
  <si>
    <t>Б2.П.1</t>
  </si>
  <si>
    <t>Б3</t>
  </si>
  <si>
    <t>Государственная итоговая аттестация</t>
  </si>
  <si>
    <t>ФТД</t>
  </si>
  <si>
    <t>Факультативы</t>
  </si>
  <si>
    <t>ФТД.01</t>
  </si>
  <si>
    <t>Религия и государство</t>
  </si>
  <si>
    <t>ФТД.02</t>
  </si>
  <si>
    <t>Этика и деловые коммуникации</t>
  </si>
  <si>
    <t>ФТД.03</t>
  </si>
  <si>
    <t>История экономических учений</t>
  </si>
  <si>
    <t xml:space="preserve">Маркетинг </t>
  </si>
  <si>
    <t>Финансово-коммерческие расчеты</t>
  </si>
  <si>
    <t xml:space="preserve">История </t>
  </si>
  <si>
    <t xml:space="preserve">Безопасность жизнедеятельности </t>
  </si>
  <si>
    <t>Бухгалтерский учет и анализ</t>
  </si>
  <si>
    <t>Экономика организации</t>
  </si>
  <si>
    <t>Обязательные дисциплины ВЧ</t>
  </si>
  <si>
    <t xml:space="preserve">Управленческая психология </t>
  </si>
  <si>
    <t>Русский язык и культура речи</t>
  </si>
  <si>
    <t>Деловая риторика</t>
  </si>
  <si>
    <t>Организация и предприятия в условиях особых экономических зон</t>
  </si>
  <si>
    <t>Финансовый контроль</t>
  </si>
  <si>
    <t>Финансовый менеджмент</t>
  </si>
  <si>
    <t>Финансовый учет и анализ</t>
  </si>
  <si>
    <t>Анализ рыночных и специфических рисков и страхование</t>
  </si>
  <si>
    <t>Государственные и муниципальные финансы</t>
  </si>
  <si>
    <t>Бюджетная система РФ</t>
  </si>
  <si>
    <t>Аудит</t>
  </si>
  <si>
    <t>Рынок ценных бумаг</t>
  </si>
  <si>
    <t>Бизнес-планирование</t>
  </si>
  <si>
    <t>Организация исполнения бюджетов</t>
  </si>
  <si>
    <t>Методы, основы и основные приемы исследовательской деятельности</t>
  </si>
  <si>
    <t>Корпоративные финансы</t>
  </si>
  <si>
    <t>Корпоративные финановые стратегии</t>
  </si>
  <si>
    <t>Финансы, денежное обращение и кредит</t>
  </si>
  <si>
    <t>Финансовая политика организации</t>
  </si>
  <si>
    <t>Теория менеджмента</t>
  </si>
  <si>
    <t>Финансовое консультирование</t>
  </si>
  <si>
    <t>Кредитование физических и юридических лиц</t>
  </si>
  <si>
    <t>Деловая игра " Корпорация Максимум"</t>
  </si>
  <si>
    <t>Оценка стоимости бизнеса</t>
  </si>
  <si>
    <t>Реинжиниринг бизнеса</t>
  </si>
  <si>
    <t>Дисциплины по выбору ВЧ</t>
  </si>
  <si>
    <t>Элективные курсы по физической культуре и спорту</t>
  </si>
  <si>
    <t>Анализ и диагностика экономической деятельности предприятия</t>
  </si>
  <si>
    <t>Б1.Б.26</t>
  </si>
  <si>
    <t>Эконометрика</t>
  </si>
  <si>
    <t>Коммерция</t>
  </si>
  <si>
    <t>Ценообразование</t>
  </si>
  <si>
    <t>Б1.В.ОД.17</t>
  </si>
  <si>
    <t>Управление запасами</t>
  </si>
  <si>
    <t>Финансовая логистика</t>
  </si>
  <si>
    <t>Иностранный язык</t>
  </si>
  <si>
    <t>Управление проектами</t>
  </si>
  <si>
    <t>УТВЕРЖДАЮ</t>
  </si>
  <si>
    <t>РАБОЧИЙ УЧЕБНЫЙ ПЛАН</t>
  </si>
  <si>
    <t xml:space="preserve">Ректор </t>
  </si>
  <si>
    <t>_x000D_
В.М. Манукян</t>
  </si>
  <si>
    <t>Год начала подготовки</t>
  </si>
  <si>
    <t>1. Календарный учебный график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</si>
  <si>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</si>
  <si>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</si>
  <si>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</si>
  <si>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</si>
  <si>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</si>
  <si>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</si>
  <si>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</si>
  <si>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</si>
  <si>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</si>
  <si>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</si>
  <si>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</si>
  <si>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</si>
  <si>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</si>
  <si>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</si>
  <si>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</si>
  <si>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</si>
  <si>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</si>
  <si>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</si>
  <si>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</si>
  <si>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</si>
  <si>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</si>
  <si>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</si>
  <si>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</si>
  <si>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</si>
  <si>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</si>
  <si>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</si>
  <si>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</si>
  <si>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</si>
  <si>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</si>
  <si>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</si>
  <si>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</si>
  <si>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</si>
  <si>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</si>
  <si>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</si>
  <si>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</si>
  <si>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</si>
  <si>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</si>
  <si>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</si>
  <si>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</si>
  <si>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</si>
  <si>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</si>
  <si>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</si>
  <si>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</si>
  <si>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</si>
  <si>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</si>
  <si>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</si>
  <si>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</si>
  <si>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</si>
  <si>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</si>
  <si>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</si>
  <si>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</si>
  <si>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</si>
  <si>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</si>
  <si>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</si>
  <si>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</si>
  <si>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</si>
  <si>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</si>
  <si>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</si>
  <si>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</si>
  <si>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</si>
  <si>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</si>
  <si>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</si>
  <si>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</si>
  <si>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</si>
  <si>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</si>
  <si>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</si>
  <si>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</si>
  <si>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</si>
  <si>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</si>
  <si>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</si>
  <si>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</si>
  <si>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</si>
  <si>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</si>
  <si>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</si>
  <si>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</si>
  <si>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</si>
  <si>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</si>
  <si>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</si>
  <si>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</si>
  <si>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</si>
  <si>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</si>
  <si>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</si>
  <si>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</si>
  <si>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</si>
  <si>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</si>
  <si>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</si>
  <si>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</si>
  <si>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</si>
  <si>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</si>
  <si>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</si>
  <si>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</si>
  <si>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</si>
  <si>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</si>
  <si>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</si>
  <si>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</si>
  <si>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</si>
  <si>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</si>
  <si>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</si>
  <si>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</si>
  <si>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В</t>
  </si>
  <si>
    <t>Э</t>
  </si>
  <si>
    <t>К</t>
  </si>
  <si>
    <t>II</t>
  </si>
  <si>
    <t>УЧ</t>
  </si>
  <si>
    <t>III</t>
  </si>
  <si>
    <t>IV</t>
  </si>
  <si>
    <t>Г</t>
  </si>
  <si>
    <t>2. Сводные данные</t>
  </si>
  <si>
    <t>Курс 1</t>
  </si>
  <si>
    <t>Курс 2</t>
  </si>
  <si>
    <t>Курс 3</t>
  </si>
  <si>
    <t>Курс 4</t>
  </si>
  <si>
    <t>Теоретическое обучение</t>
  </si>
  <si>
    <t>Экзаменационные сессии</t>
  </si>
  <si>
    <t>Учебная практика</t>
  </si>
  <si>
    <t>Подготовка и защита ВКР</t>
  </si>
  <si>
    <t>Выходные и праздничные дни*</t>
  </si>
  <si>
    <t>Каникулы</t>
  </si>
  <si>
    <t xml:space="preserve"> Итого</t>
  </si>
  <si>
    <t>Примечание:</t>
  </si>
  <si>
    <t>* п. 25 Приказа Минобрнауки России от 05.04.2017 № 301</t>
  </si>
  <si>
    <t>Б.1.В</t>
  </si>
  <si>
    <t>Б1.В.ДВ.13.1</t>
  </si>
  <si>
    <t>Рынок труда</t>
  </si>
  <si>
    <t>Б1.В.ДВ.13.2</t>
  </si>
  <si>
    <t>Основы предпринимательской деятельности</t>
  </si>
  <si>
    <t>Автономная некоммерческая образовательная организация высшего образования     "Калининградский институт управления"</t>
  </si>
  <si>
    <t>наименование образовательного учреждения (организации)</t>
  </si>
  <si>
    <t>План одобрен Ученым советом института</t>
  </si>
  <si>
    <t>код</t>
  </si>
  <si>
    <t>Форма обучения:  очная</t>
  </si>
  <si>
    <t>Согласовано:</t>
  </si>
  <si>
    <t>уровень высшего образования БАКАЛАВРИАТ</t>
  </si>
  <si>
    <t>направление подготовки</t>
  </si>
  <si>
    <t xml:space="preserve">                                                        наименование направления подготовки</t>
  </si>
  <si>
    <t>направленность подготовки</t>
  </si>
  <si>
    <t xml:space="preserve">                                                        наименование направленности подготовки</t>
  </si>
  <si>
    <t>Квалификация: бакалавр</t>
  </si>
  <si>
    <t>Срок обучения:   4 года</t>
  </si>
  <si>
    <t>Федеральный государственный образовательный стандарт ВО</t>
  </si>
  <si>
    <t>Учебный год</t>
  </si>
  <si>
    <t>Финансовое право</t>
  </si>
  <si>
    <t>Управленческий учет и владельческий контроль</t>
  </si>
  <si>
    <t>Экономическая безопасность</t>
  </si>
  <si>
    <t>НИР</t>
  </si>
  <si>
    <t>Часть формируемая участниками образовательного процесса</t>
  </si>
  <si>
    <t>Правовое обеспечение экономики</t>
  </si>
  <si>
    <t>Б1.В.ОД</t>
  </si>
  <si>
    <t>Б1.В.ДВ</t>
  </si>
  <si>
    <t xml:space="preserve">Ознакомительная практика </t>
  </si>
  <si>
    <t>Научно-исследовательская работа</t>
  </si>
  <si>
    <t>Э.1</t>
  </si>
  <si>
    <t>Экз.</t>
  </si>
  <si>
    <t>Зач.</t>
  </si>
  <si>
    <t>Зач. с оц.</t>
  </si>
  <si>
    <t>Курс р.</t>
  </si>
  <si>
    <t>Уч. зан.</t>
  </si>
  <si>
    <t>Б3.П</t>
  </si>
  <si>
    <t>Подготовка к процедуре защиты</t>
  </si>
  <si>
    <t>Б3.З</t>
  </si>
  <si>
    <t>Защита выпускной квалификационной работы</t>
  </si>
  <si>
    <t>*</t>
  </si>
  <si>
    <t>Автоматизация бухгалтерского учета</t>
  </si>
  <si>
    <t>2022-2023</t>
  </si>
  <si>
    <t>2023-2024</t>
  </si>
  <si>
    <t>2024-2025</t>
  </si>
  <si>
    <t>Программа подготовки: прикладной бакалавриат</t>
  </si>
  <si>
    <r>
      <t xml:space="preserve">Уровень образования, необходимый для приема на обучение:    </t>
    </r>
    <r>
      <rPr>
        <i/>
        <u/>
        <sz val="12"/>
        <color indexed="8"/>
        <rFont val="Times New Roman"/>
        <family val="1"/>
        <charset val="204"/>
      </rPr>
      <t>среднее общее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среднее профессиональное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высшее образование</t>
    </r>
  </si>
  <si>
    <t>Типы профессиональной деятельности:</t>
  </si>
  <si>
    <t>Начальник учебно-методического управления                                                                      С.С. Усёнок</t>
  </si>
  <si>
    <t>Руководитель ОПОП                                                                                                                В.А. Захарова</t>
  </si>
  <si>
    <t>Организационно-управленческий;
Финансовый;
Расчетно-экономический.</t>
  </si>
  <si>
    <t>Утвержден Приказом Минобрнауки РФ от 12 августа 2020 г. № 954</t>
  </si>
  <si>
    <t xml:space="preserve">               Экономика</t>
  </si>
  <si>
    <t>Финансы и кредит</t>
  </si>
  <si>
    <t>2-8</t>
  </si>
  <si>
    <t>Протокол № 05/21 от 23.12.2021</t>
  </si>
  <si>
    <t>___________________________</t>
  </si>
  <si>
    <t>38.03.01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</si>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</sst>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9"/>
      <color rgb="FFFF0000"/>
      <name val="Times New Roman"/>
      <family val="1"/>
      <charset val="204"/>
    </font>
    <font>
      <b/>
      <sz val="8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.25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ahoma"/>
      <family val="2"/>
      <charset val="204"/>
    </font>
    <font>
      <i/>
      <u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theme="9" tint="0.59999389629810485"/>
        <bgColor indexed="16"/>
      </patternFill>
    </fill>
    <fill>
      <patternFill patternType="solid">
        <fgColor theme="5" tint="0.59999389629810485"/>
        <bgColor indexed="16"/>
      </patternFill>
    </fill>
    <fill>
      <patternFill patternType="solid">
        <fgColor theme="7" tint="0.59999389629810485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1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" fillId="0" borderId="0"/>
    <xf numFmtId="0" fontId="16" fillId="0" borderId="0"/>
    <xf numFmtId="0" fontId="32" fillId="0" borderId="0"/>
    <xf numFmtId="0" fontId="1" fillId="0" borderId="0"/>
    <xf numFmtId="0" fontId="32" fillId="0" borderId="0"/>
  </cellStyleXfs>
  <cellXfs count="305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0" xfId="1" applyFont="1" applyFill="1" applyBorder="1"/>
    <xf numFmtId="0" fontId="4" fillId="4" borderId="0" xfId="1" applyFont="1" applyFill="1"/>
    <xf numFmtId="0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Border="1"/>
    <xf numFmtId="0" fontId="5" fillId="4" borderId="0" xfId="1" applyFont="1" applyFill="1"/>
    <xf numFmtId="0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1" applyFont="1" applyFill="1" applyBorder="1"/>
    <xf numFmtId="0" fontId="7" fillId="4" borderId="0" xfId="1" applyFont="1" applyFill="1"/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/>
    <xf numFmtId="0" fontId="2" fillId="4" borderId="0" xfId="0" applyFont="1" applyFill="1"/>
    <xf numFmtId="0" fontId="2" fillId="4" borderId="3" xfId="0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/>
    <xf numFmtId="0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left" vertical="center"/>
      <protection locked="0"/>
    </xf>
    <xf numFmtId="0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NumberFormat="1" applyFont="1" applyFill="1" applyBorder="1" applyAlignment="1" applyProtection="1">
      <alignment horizontal="center" vertical="center"/>
      <protection locked="0"/>
    </xf>
    <xf numFmtId="0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8" fillId="8" borderId="0" xfId="0" applyFont="1" applyFill="1"/>
    <xf numFmtId="0" fontId="9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1" fillId="9" borderId="1" xfId="1" applyNumberFormat="1" applyFont="1" applyFill="1" applyBorder="1" applyAlignment="1" applyProtection="1">
      <alignment horizontal="center" vertical="center" textRotation="90"/>
      <protection locked="0"/>
    </xf>
    <xf numFmtId="0" fontId="24" fillId="2" borderId="3" xfId="1" applyNumberFormat="1" applyFont="1" applyFill="1" applyBorder="1" applyAlignment="1" applyProtection="1">
      <alignment horizontal="center" vertical="center"/>
      <protection locked="0"/>
    </xf>
    <xf numFmtId="0" fontId="1" fillId="2" borderId="5" xfId="1" applyNumberFormat="1" applyFont="1" applyFill="1" applyBorder="1" applyAlignment="1" applyProtection="1">
      <alignment horizontal="center" vertical="top"/>
      <protection locked="0"/>
    </xf>
    <xf numFmtId="0" fontId="1" fillId="0" borderId="1" xfId="1" applyBorder="1"/>
    <xf numFmtId="0" fontId="24" fillId="10" borderId="1" xfId="1" applyNumberFormat="1" applyFont="1" applyFill="1" applyBorder="1" applyAlignment="1" applyProtection="1">
      <alignment horizontal="center" vertical="center"/>
      <protection locked="0"/>
    </xf>
    <xf numFmtId="0" fontId="25" fillId="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3" xfId="1" applyNumberFormat="1" applyFont="1" applyFill="1" applyBorder="1" applyAlignment="1" applyProtection="1">
      <alignment horizontal="center" vertical="center"/>
      <protection locked="0"/>
    </xf>
    <xf numFmtId="0" fontId="24" fillId="2" borderId="5" xfId="1" applyNumberFormat="1" applyFont="1" applyFill="1" applyBorder="1" applyAlignment="1" applyProtection="1">
      <alignment horizontal="center" vertical="center"/>
      <protection locked="0"/>
    </xf>
    <xf numFmtId="0" fontId="24" fillId="1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 applyProtection="1">
      <alignment horizontal="center"/>
      <protection locked="0"/>
    </xf>
    <xf numFmtId="0" fontId="1" fillId="9" borderId="0" xfId="1" applyFont="1" applyFill="1" applyBorder="1" applyAlignment="1" applyProtection="1">
      <alignment horizontal="center" vertical="center"/>
      <protection locked="0"/>
    </xf>
    <xf numFmtId="0" fontId="24" fillId="9" borderId="1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/>
    <xf numFmtId="0" fontId="2" fillId="4" borderId="0" xfId="0" applyFont="1" applyFill="1" applyAlignment="1">
      <alignment horizontal="center" vertical="center"/>
    </xf>
    <xf numFmtId="0" fontId="2" fillId="15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NumberFormat="1" applyFont="1" applyFill="1" applyBorder="1" applyAlignment="1">
      <alignment horizontal="center" vertical="center" wrapText="1"/>
    </xf>
    <xf numFmtId="0" fontId="21" fillId="9" borderId="0" xfId="7" applyFont="1" applyFill="1" applyBorder="1" applyAlignment="1" applyProtection="1">
      <alignment wrapText="1"/>
      <protection locked="0"/>
    </xf>
    <xf numFmtId="0" fontId="28" fillId="9" borderId="0" xfId="7" applyFont="1" applyFill="1" applyBorder="1" applyAlignment="1" applyProtection="1">
      <alignment horizontal="left" vertical="center"/>
      <protection locked="0"/>
    </xf>
    <xf numFmtId="0" fontId="28" fillId="9" borderId="7" xfId="7" applyNumberFormat="1" applyFont="1" applyFill="1" applyBorder="1" applyAlignment="1" applyProtection="1">
      <alignment horizontal="left" vertical="center"/>
      <protection locked="0"/>
    </xf>
    <xf numFmtId="0" fontId="21" fillId="9" borderId="0" xfId="7" applyFont="1" applyFill="1" applyBorder="1" applyAlignment="1" applyProtection="1">
      <alignment vertical="center"/>
      <protection locked="0"/>
    </xf>
    <xf numFmtId="0" fontId="21" fillId="9" borderId="0" xfId="7" applyFont="1" applyFill="1" applyBorder="1" applyAlignment="1" applyProtection="1">
      <alignment horizontal="left" wrapText="1"/>
      <protection locked="0"/>
    </xf>
    <xf numFmtId="0" fontId="21" fillId="9" borderId="0" xfId="7" applyFont="1" applyFill="1" applyBorder="1" applyAlignment="1" applyProtection="1">
      <alignment horizontal="right" wrapText="1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8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7" borderId="1" xfId="1" applyNumberFormat="1" applyFont="1" applyFill="1" applyBorder="1" applyAlignment="1" applyProtection="1">
      <alignment horizontal="left" vertical="center"/>
      <protection locked="0"/>
    </xf>
    <xf numFmtId="0" fontId="2" fillId="17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1" borderId="1" xfId="1" applyNumberFormat="1" applyFont="1" applyFill="1" applyBorder="1" applyAlignment="1" applyProtection="1">
      <alignment horizontal="left" vertical="center"/>
      <protection locked="0"/>
    </xf>
    <xf numFmtId="0" fontId="2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0" xfId="1" applyFont="1" applyFill="1" applyBorder="1"/>
    <xf numFmtId="0" fontId="4" fillId="7" borderId="0" xfId="1" applyFont="1" applyFill="1"/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3" fillId="21" borderId="1" xfId="0" applyNumberFormat="1" applyFont="1" applyFill="1" applyBorder="1" applyAlignment="1">
      <alignment horizontal="center" vertical="center"/>
    </xf>
    <xf numFmtId="0" fontId="3" fillId="21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1" borderId="0" xfId="0" applyFont="1" applyFill="1" applyBorder="1"/>
    <xf numFmtId="0" fontId="17" fillId="21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3" fillId="21" borderId="1" xfId="1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7" borderId="1" xfId="1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2" fillId="0" borderId="0" xfId="0" applyFont="1" applyFill="1"/>
    <xf numFmtId="0" fontId="2" fillId="0" borderId="1" xfId="11" applyNumberFormat="1" applyFont="1" applyFill="1" applyBorder="1" applyAlignment="1">
      <alignment horizontal="center" vertical="center"/>
    </xf>
    <xf numFmtId="0" fontId="2" fillId="0" borderId="3" xfId="1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/>
    <xf numFmtId="0" fontId="4" fillId="0" borderId="0" xfId="1" applyFont="1" applyFill="1"/>
    <xf numFmtId="0" fontId="3" fillId="16" borderId="1" xfId="1" applyNumberFormat="1" applyFont="1" applyFill="1" applyBorder="1" applyAlignment="1" applyProtection="1">
      <alignment horizontal="center" vertical="center"/>
      <protection locked="0"/>
    </xf>
    <xf numFmtId="0" fontId="4" fillId="16" borderId="0" xfId="1" applyFont="1" applyFill="1" applyBorder="1"/>
    <xf numFmtId="0" fontId="4" fillId="16" borderId="0" xfId="1" applyFont="1" applyFill="1"/>
    <xf numFmtId="0" fontId="2" fillId="22" borderId="1" xfId="0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22" borderId="1" xfId="0" applyNumberFormat="1" applyFont="1" applyFill="1" applyBorder="1" applyAlignment="1">
      <alignment horizontal="center" vertical="center"/>
    </xf>
    <xf numFmtId="0" fontId="33" fillId="22" borderId="1" xfId="0" applyNumberFormat="1" applyFont="1" applyFill="1" applyBorder="1" applyAlignment="1">
      <alignment horizontal="center" vertical="center"/>
    </xf>
    <xf numFmtId="0" fontId="33" fillId="22" borderId="1" xfId="0" applyNumberFormat="1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center" vertical="center" wrapText="1"/>
    </xf>
    <xf numFmtId="0" fontId="33" fillId="22" borderId="1" xfId="0" applyFont="1" applyFill="1" applyBorder="1" applyAlignment="1">
      <alignment horizontal="center" vertical="center"/>
    </xf>
    <xf numFmtId="0" fontId="34" fillId="22" borderId="1" xfId="0" applyNumberFormat="1" applyFont="1" applyFill="1" applyBorder="1" applyAlignment="1" applyProtection="1">
      <alignment horizontal="center" vertical="center"/>
      <protection locked="0"/>
    </xf>
    <xf numFmtId="0" fontId="9" fillId="22" borderId="1" xfId="0" applyNumberFormat="1" applyFont="1" applyFill="1" applyBorder="1" applyAlignment="1" applyProtection="1">
      <alignment horizontal="center" vertical="center"/>
      <protection locked="0"/>
    </xf>
    <xf numFmtId="0" fontId="2" fillId="22" borderId="0" xfId="0" applyFont="1" applyFill="1" applyBorder="1"/>
    <xf numFmtId="0" fontId="2" fillId="22" borderId="0" xfId="0" applyFont="1" applyFill="1"/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/>
    <xf numFmtId="0" fontId="24" fillId="19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1" xfId="1" applyFont="1" applyBorder="1" applyAlignment="1">
      <alignment horizontal="center" vertical="center"/>
    </xf>
    <xf numFmtId="0" fontId="24" fillId="17" borderId="1" xfId="1" applyNumberFormat="1" applyFont="1" applyFill="1" applyBorder="1" applyAlignment="1" applyProtection="1">
      <alignment horizontal="center" vertical="center"/>
      <protection locked="0"/>
    </xf>
    <xf numFmtId="0" fontId="24" fillId="20" borderId="1" xfId="1" applyNumberFormat="1" applyFont="1" applyFill="1" applyBorder="1" applyAlignment="1" applyProtection="1">
      <alignment horizontal="center" vertical="center"/>
      <protection locked="0"/>
    </xf>
    <xf numFmtId="0" fontId="25" fillId="13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6" xfId="1" applyNumberFormat="1" applyFont="1" applyFill="1" applyBorder="1" applyAlignment="1" applyProtection="1">
      <alignment horizontal="center" vertical="center"/>
      <protection locked="0"/>
    </xf>
    <xf numFmtId="0" fontId="24" fillId="7" borderId="1" xfId="1" applyNumberFormat="1" applyFont="1" applyFill="1" applyBorder="1" applyAlignment="1" applyProtection="1">
      <alignment horizontal="center" vertical="center"/>
      <protection locked="0"/>
    </xf>
    <xf numFmtId="0" fontId="24" fillId="18" borderId="1" xfId="1" applyNumberFormat="1" applyFont="1" applyFill="1" applyBorder="1" applyAlignment="1" applyProtection="1">
      <alignment horizontal="center" vertical="center"/>
      <protection locked="0"/>
    </xf>
    <xf numFmtId="0" fontId="28" fillId="0" borderId="0" xfId="12" applyFont="1"/>
    <xf numFmtId="0" fontId="28" fillId="0" borderId="0" xfId="12" applyFont="1" applyAlignment="1" applyProtection="1">
      <alignment vertical="center"/>
      <protection locked="0"/>
    </xf>
    <xf numFmtId="0" fontId="21" fillId="0" borderId="0" xfId="12" applyFont="1" applyAlignment="1" applyProtection="1">
      <alignment vertical="center"/>
      <protection locked="0"/>
    </xf>
    <xf numFmtId="0" fontId="28" fillId="0" borderId="0" xfId="12" applyFont="1" applyAlignment="1"/>
    <xf numFmtId="0" fontId="28" fillId="9" borderId="0" xfId="12" applyFont="1" applyFill="1" applyBorder="1" applyAlignment="1" applyProtection="1">
      <alignment horizontal="center" vertical="center"/>
      <protection locked="0"/>
    </xf>
    <xf numFmtId="0" fontId="28" fillId="9" borderId="0" xfId="12" applyNumberFormat="1" applyFont="1" applyFill="1" applyBorder="1" applyAlignment="1" applyProtection="1">
      <alignment vertical="center"/>
      <protection locked="0"/>
    </xf>
    <xf numFmtId="0" fontId="28" fillId="0" borderId="0" xfId="12" applyFont="1" applyBorder="1"/>
    <xf numFmtId="0" fontId="21" fillId="9" borderId="0" xfId="12" applyFont="1" applyFill="1" applyBorder="1" applyAlignment="1" applyProtection="1">
      <alignment vertical="top"/>
      <protection locked="0"/>
    </xf>
    <xf numFmtId="0" fontId="28" fillId="9" borderId="0" xfId="12" applyFont="1" applyFill="1" applyBorder="1" applyAlignment="1" applyProtection="1">
      <alignment horizontal="left" vertical="center"/>
      <protection locked="0"/>
    </xf>
    <xf numFmtId="0" fontId="21" fillId="9" borderId="0" xfId="12" applyFont="1" applyFill="1" applyBorder="1" applyAlignment="1" applyProtection="1">
      <alignment vertical="center"/>
      <protection locked="0"/>
    </xf>
    <xf numFmtId="0" fontId="21" fillId="9" borderId="0" xfId="12" applyNumberFormat="1" applyFont="1" applyFill="1" applyBorder="1" applyAlignment="1" applyProtection="1">
      <protection locked="0"/>
    </xf>
    <xf numFmtId="0" fontId="28" fillId="9" borderId="0" xfId="12" applyNumberFormat="1" applyFont="1" applyFill="1" applyBorder="1" applyAlignment="1" applyProtection="1">
      <alignment vertical="top" wrapText="1"/>
      <protection locked="0"/>
    </xf>
    <xf numFmtId="0" fontId="22" fillId="9" borderId="0" xfId="12" applyFont="1" applyFill="1" applyBorder="1" applyAlignment="1" applyProtection="1">
      <alignment horizontal="left" vertical="top"/>
      <protection locked="0"/>
    </xf>
    <xf numFmtId="0" fontId="28" fillId="9" borderId="0" xfId="12" applyNumberFormat="1" applyFont="1" applyFill="1" applyBorder="1" applyAlignment="1" applyProtection="1">
      <alignment vertical="top"/>
      <protection locked="0"/>
    </xf>
    <xf numFmtId="0" fontId="21" fillId="9" borderId="0" xfId="12" applyNumberFormat="1" applyFont="1" applyFill="1" applyBorder="1" applyAlignment="1" applyProtection="1">
      <alignment wrapText="1"/>
      <protection locked="0"/>
    </xf>
    <xf numFmtId="0" fontId="22" fillId="9" borderId="0" xfId="12" applyFont="1" applyFill="1" applyBorder="1" applyAlignment="1" applyProtection="1">
      <alignment vertical="center"/>
      <protection locked="0"/>
    </xf>
    <xf numFmtId="0" fontId="28" fillId="0" borderId="0" xfId="12" applyFont="1" applyBorder="1" applyAlignment="1" applyProtection="1">
      <alignment horizontal="center" vertical="center"/>
      <protection locked="0"/>
    </xf>
    <xf numFmtId="0" fontId="31" fillId="0" borderId="0" xfId="13" applyFont="1"/>
    <xf numFmtId="1" fontId="3" fillId="16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3" xfId="0" applyFont="1" applyFill="1" applyBorder="1" applyAlignment="1">
      <alignment horizontal="left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7" fillId="0" borderId="1" xfId="0" applyNumberFormat="1" applyFont="1" applyFill="1" applyBorder="1" applyAlignment="1">
      <alignment horizontal="center" vertical="center"/>
    </xf>
    <xf numFmtId="1" fontId="37" fillId="0" borderId="3" xfId="0" applyNumberFormat="1" applyFont="1" applyFill="1" applyBorder="1" applyAlignment="1">
      <alignment horizontal="center" vertical="center"/>
    </xf>
    <xf numFmtId="0" fontId="38" fillId="8" borderId="1" xfId="0" applyNumberFormat="1" applyFont="1" applyFill="1" applyBorder="1" applyAlignment="1" applyProtection="1">
      <alignment horizontal="center" vertical="center"/>
      <protection locked="0"/>
    </xf>
    <xf numFmtId="0" fontId="38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37" fillId="8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wrapText="1"/>
    </xf>
    <xf numFmtId="0" fontId="21" fillId="0" borderId="0" xfId="12" applyFont="1" applyBorder="1" applyAlignment="1" applyProtection="1">
      <alignment horizontal="left" vertical="top"/>
      <protection locked="0"/>
    </xf>
    <xf numFmtId="0" fontId="22" fillId="0" borderId="0" xfId="12" applyFont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horizontal="left" wrapText="1"/>
      <protection locked="0"/>
    </xf>
    <xf numFmtId="0" fontId="2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/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8" fillId="9" borderId="7" xfId="12" applyNumberFormat="1" applyFont="1" applyFill="1" applyBorder="1" applyAlignment="1" applyProtection="1">
      <alignment horizontal="center" wrapText="1"/>
      <protection locked="0"/>
    </xf>
    <xf numFmtId="0" fontId="21" fillId="0" borderId="0" xfId="12" applyFont="1" applyAlignment="1" applyProtection="1">
      <alignment horizontal="center" vertical="top"/>
      <protection locked="0"/>
    </xf>
    <xf numFmtId="0" fontId="21" fillId="9" borderId="0" xfId="7" applyFont="1" applyFill="1" applyBorder="1" applyAlignment="1" applyProtection="1">
      <alignment horizontal="left" wrapText="1"/>
      <protection locked="0"/>
    </xf>
    <xf numFmtId="0" fontId="22" fillId="9" borderId="0" xfId="7" applyFont="1" applyFill="1" applyBorder="1" applyAlignment="1" applyProtection="1">
      <alignment horizontal="center" vertical="top"/>
      <protection locked="0"/>
    </xf>
    <xf numFmtId="0" fontId="21" fillId="9" borderId="0" xfId="7" applyFont="1" applyFill="1" applyBorder="1" applyAlignment="1" applyProtection="1">
      <alignment horizontal="left" vertical="center"/>
      <protection locked="0"/>
    </xf>
    <xf numFmtId="0" fontId="21" fillId="9" borderId="0" xfId="7" applyFont="1" applyFill="1" applyBorder="1" applyAlignment="1" applyProtection="1">
      <alignment horizontal="right" wrapText="1"/>
      <protection locked="0"/>
    </xf>
    <xf numFmtId="0" fontId="21" fillId="9" borderId="0" xfId="7" applyFont="1" applyFill="1" applyBorder="1" applyAlignment="1" applyProtection="1">
      <alignment horizontal="center" vertical="center"/>
      <protection locked="0"/>
    </xf>
    <xf numFmtId="0" fontId="29" fillId="0" borderId="0" xfId="12" applyFont="1" applyAlignment="1" applyProtection="1">
      <alignment horizontal="center" vertical="center"/>
      <protection locked="0"/>
    </xf>
    <xf numFmtId="0" fontId="22" fillId="0" borderId="0" xfId="12" applyFont="1" applyAlignment="1" applyProtection="1">
      <alignment horizontal="center" vertical="top"/>
      <protection locked="0"/>
    </xf>
    <xf numFmtId="0" fontId="22" fillId="0" borderId="0" xfId="12" applyFont="1" applyAlignment="1" applyProtection="1">
      <alignment horizontal="center" vertical="center"/>
      <protection locked="0"/>
    </xf>
    <xf numFmtId="0" fontId="28" fillId="9" borderId="7" xfId="12" applyNumberFormat="1" applyFont="1" applyFill="1" applyBorder="1" applyAlignment="1" applyProtection="1">
      <alignment horizontal="center" vertical="center"/>
      <protection locked="0"/>
    </xf>
    <xf numFmtId="0" fontId="30" fillId="9" borderId="7" xfId="12" applyNumberFormat="1" applyFont="1" applyFill="1" applyBorder="1" applyAlignment="1" applyProtection="1">
      <alignment horizontal="center" vertical="center"/>
      <protection locked="0"/>
    </xf>
    <xf numFmtId="0" fontId="22" fillId="9" borderId="0" xfId="12" applyFont="1" applyFill="1" applyBorder="1" applyAlignment="1" applyProtection="1">
      <alignment horizontal="lef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center" wrapText="1"/>
      <protection locked="0"/>
    </xf>
    <xf numFmtId="0" fontId="28" fillId="9" borderId="7" xfId="12" applyNumberFormat="1" applyFont="1" applyFill="1" applyBorder="1" applyAlignment="1" applyProtection="1">
      <alignment horizontal="left" vertical="top" wrapText="1"/>
      <protection locked="0"/>
    </xf>
    <xf numFmtId="0" fontId="21" fillId="9" borderId="0" xfId="12" applyFont="1" applyFill="1" applyBorder="1" applyAlignment="1" applyProtection="1">
      <alignment horizontal="center" vertical="top"/>
      <protection locked="0"/>
    </xf>
    <xf numFmtId="0" fontId="21" fillId="9" borderId="0" xfId="12" applyFont="1" applyFill="1" applyBorder="1" applyAlignment="1" applyProtection="1">
      <alignment horizontal="left" vertical="top"/>
      <protection locked="0"/>
    </xf>
    <xf numFmtId="0" fontId="28" fillId="9" borderId="0" xfId="12" applyNumberFormat="1" applyFont="1" applyFill="1" applyBorder="1" applyAlignment="1" applyProtection="1">
      <alignment horizontal="center" vertical="center"/>
      <protection locked="0"/>
    </xf>
    <xf numFmtId="0" fontId="21" fillId="9" borderId="7" xfId="12" applyFont="1" applyFill="1" applyBorder="1" applyAlignment="1" applyProtection="1">
      <alignment horizontal="left" vertical="center"/>
      <protection locked="0"/>
    </xf>
    <xf numFmtId="0" fontId="21" fillId="9" borderId="4" xfId="12" applyFont="1" applyFill="1" applyBorder="1" applyAlignment="1" applyProtection="1">
      <alignment horizontal="left" vertical="center" wrapText="1"/>
      <protection locked="0"/>
    </xf>
    <xf numFmtId="0" fontId="21" fillId="9" borderId="7" xfId="12" applyNumberFormat="1" applyFont="1" applyFill="1" applyBorder="1" applyAlignment="1" applyProtection="1">
      <alignment horizontal="left"/>
      <protection locked="0"/>
    </xf>
    <xf numFmtId="0" fontId="21" fillId="9" borderId="7" xfId="12" applyNumberFormat="1" applyFont="1" applyFill="1" applyBorder="1" applyAlignment="1" applyProtection="1">
      <alignment horizontal="center"/>
      <protection locked="0"/>
    </xf>
    <xf numFmtId="0" fontId="21" fillId="9" borderId="4" xfId="12" applyFont="1" applyFill="1" applyBorder="1" applyAlignment="1" applyProtection="1">
      <alignment horizontal="left" vertical="top"/>
      <protection locked="0"/>
    </xf>
    <xf numFmtId="0" fontId="22" fillId="9" borderId="7" xfId="12" applyFont="1" applyFill="1" applyBorder="1" applyAlignment="1" applyProtection="1">
      <alignment horizontal="left" vertical="center"/>
      <protection locked="0"/>
    </xf>
    <xf numFmtId="0" fontId="21" fillId="9" borderId="0" xfId="12" applyNumberFormat="1" applyFont="1" applyFill="1" applyBorder="1" applyAlignment="1" applyProtection="1">
      <alignment horizontal="left" wrapText="1"/>
      <protection locked="0"/>
    </xf>
    <xf numFmtId="0" fontId="21" fillId="9" borderId="7" xfId="12" applyNumberFormat="1" applyFont="1" applyFill="1" applyBorder="1" applyAlignment="1" applyProtection="1">
      <alignment horizontal="left" wrapText="1"/>
      <protection locked="0"/>
    </xf>
    <xf numFmtId="0" fontId="28" fillId="9" borderId="0" xfId="12" applyNumberFormat="1" applyFont="1" applyFill="1" applyBorder="1" applyAlignment="1" applyProtection="1">
      <alignment horizontal="center" vertical="top"/>
      <protection locked="0"/>
    </xf>
    <xf numFmtId="0" fontId="21" fillId="9" borderId="4" xfId="12" applyFont="1" applyFill="1" applyBorder="1" applyAlignment="1" applyProtection="1">
      <alignment horizontal="lef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top" wrapText="1"/>
      <protection locked="0"/>
    </xf>
    <xf numFmtId="0" fontId="21" fillId="0" borderId="0" xfId="12" applyFont="1" applyBorder="1" applyAlignment="1" applyProtection="1">
      <alignment horizontal="left" vertical="top"/>
      <protection locked="0"/>
    </xf>
    <xf numFmtId="0" fontId="28" fillId="0" borderId="0" xfId="12" applyFont="1" applyBorder="1" applyAlignment="1">
      <alignment horizontal="left" vertical="top" wrapText="1"/>
    </xf>
    <xf numFmtId="0" fontId="28" fillId="0" borderId="0" xfId="12" applyFont="1" applyAlignment="1">
      <alignment horizontal="left"/>
    </xf>
    <xf numFmtId="0" fontId="28" fillId="0" borderId="0" xfId="12" applyFont="1" applyAlignment="1">
      <alignment horizontal="left" vertical="top" wrapText="1"/>
    </xf>
    <xf numFmtId="0" fontId="21" fillId="0" borderId="0" xfId="12" applyFont="1" applyAlignment="1">
      <alignment horizontal="left"/>
    </xf>
    <xf numFmtId="0" fontId="22" fillId="9" borderId="0" xfId="12" applyFont="1" applyFill="1" applyBorder="1" applyAlignment="1" applyProtection="1">
      <alignment horizontal="right" vertical="center"/>
      <protection locked="0"/>
    </xf>
    <xf numFmtId="0" fontId="28" fillId="9" borderId="0" xfId="12" applyNumberFormat="1" applyFont="1" applyFill="1" applyBorder="1" applyAlignment="1" applyProtection="1">
      <alignment horizontal="left" vertical="center"/>
      <protection locked="0"/>
    </xf>
    <xf numFmtId="0" fontId="22" fillId="0" borderId="7" xfId="12" applyFont="1" applyBorder="1" applyAlignment="1" applyProtection="1">
      <alignment horizontal="left" vertical="center"/>
      <protection locked="0"/>
    </xf>
    <xf numFmtId="0" fontId="23" fillId="9" borderId="0" xfId="1" applyFont="1" applyFill="1" applyBorder="1" applyAlignment="1" applyProtection="1">
      <alignment horizontal="left" vertical="center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2" xfId="1" applyNumberFormat="1" applyFont="1" applyFill="1" applyBorder="1" applyAlignment="1" applyProtection="1">
      <alignment horizontal="center" vertical="center" textRotation="90"/>
      <protection locked="0"/>
    </xf>
    <xf numFmtId="0" fontId="1" fillId="9" borderId="6" xfId="1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1" applyBorder="1" applyAlignment="1">
      <alignment horizontal="center" vertical="center"/>
    </xf>
    <xf numFmtId="0" fontId="23" fillId="9" borderId="8" xfId="1" applyFont="1" applyFill="1" applyBorder="1" applyAlignment="1" applyProtection="1">
      <alignment horizontal="left" vertical="center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26" fillId="9" borderId="1" xfId="1" applyNumberFormat="1" applyFont="1" applyFill="1" applyBorder="1" applyAlignment="1" applyProtection="1">
      <alignment horizontal="center" vertical="center"/>
      <protection locked="0"/>
    </xf>
    <xf numFmtId="0" fontId="24" fillId="14" borderId="1" xfId="1" applyNumberFormat="1" applyFont="1" applyFill="1" applyBorder="1" applyAlignment="1" applyProtection="1">
      <alignment horizontal="center" vertical="center"/>
    </xf>
    <xf numFmtId="0" fontId="1" fillId="14" borderId="1" xfId="1" applyNumberFormat="1" applyFont="1" applyFill="1" applyBorder="1" applyAlignment="1" applyProtection="1">
      <alignment horizontal="center" vertical="center"/>
    </xf>
    <xf numFmtId="0" fontId="24" fillId="9" borderId="1" xfId="1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4" fillId="9" borderId="3" xfId="1" applyNumberFormat="1" applyFont="1" applyFill="1" applyBorder="1" applyAlignment="1" applyProtection="1">
      <alignment horizontal="left" vertical="center" wrapText="1"/>
      <protection locked="0"/>
    </xf>
    <xf numFmtId="0" fontId="24" fillId="9" borderId="4" xfId="1" applyNumberFormat="1" applyFont="1" applyFill="1" applyBorder="1" applyAlignment="1" applyProtection="1">
      <alignment horizontal="left" vertical="center" wrapText="1"/>
      <protection locked="0"/>
    </xf>
    <xf numFmtId="0" fontId="24" fillId="9" borderId="5" xfId="1" applyNumberFormat="1" applyFont="1" applyFill="1" applyBorder="1" applyAlignment="1" applyProtection="1">
      <alignment horizontal="left" vertical="center" wrapText="1"/>
      <protection locked="0"/>
    </xf>
    <xf numFmtId="0" fontId="26" fillId="9" borderId="1" xfId="1" applyNumberFormat="1" applyFont="1" applyFill="1" applyBorder="1" applyAlignment="1" applyProtection="1">
      <alignment horizontal="left" vertical="center"/>
      <protection locked="0"/>
    </xf>
    <xf numFmtId="0" fontId="26" fillId="9" borderId="3" xfId="1" applyNumberFormat="1" applyFont="1" applyFill="1" applyBorder="1" applyAlignment="1" applyProtection="1">
      <alignment horizontal="center" vertical="center"/>
    </xf>
    <xf numFmtId="0" fontId="26" fillId="9" borderId="5" xfId="1" applyNumberFormat="1" applyFont="1" applyFill="1" applyBorder="1" applyAlignment="1" applyProtection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" fillId="16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16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9" fillId="4" borderId="3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2" borderId="3" xfId="0" applyNumberFormat="1" applyFont="1" applyFill="1" applyBorder="1" applyAlignment="1">
      <alignment horizontal="center" vertical="center"/>
    </xf>
    <xf numFmtId="0" fontId="2" fillId="22" borderId="4" xfId="0" applyNumberFormat="1" applyFont="1" applyFill="1" applyBorder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3"/>
    <cellStyle name="Обычный 2 2 2" xfId="6"/>
    <cellStyle name="Обычный 2 2 2 2" xfId="10"/>
    <cellStyle name="Обычный 2 3" xfId="4"/>
    <cellStyle name="Обычный 2 3 2" xfId="5"/>
    <cellStyle name="Обычный 2 3 3" xfId="8"/>
    <cellStyle name="Обычный 3" xfId="2"/>
    <cellStyle name="Обычный 3 2" xfId="7"/>
    <cellStyle name="Обычный 4" xfId="9"/>
    <cellStyle name="Обычный 4 2" xfId="12"/>
    <cellStyle name="Обычный 5" xfId="13"/>
    <cellStyle name="Обычный 6" xfId="11"/>
  </cellStyles>
  <dxfs count="0"/>
  <tableStyles count="0" defaultTableStyle="TableStyleMedium2" defaultPivotStyle="PivotStyleLight16"/>
  <colors>
    <mruColors>
      <color rgb="FFFFE7E7"/>
      <color rgb="FFFFCCFF"/>
      <color rgb="FFFF99FF"/>
      <color rgb="FFFFFF99"/>
      <color rgb="FF00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55"/>
  <sheetViews>
    <sheetView tabSelected="1" topLeftCell="A7" zoomScaleNormal="100" workbookViewId="0">
      <selection activeCell="L40" sqref="L40"/>
    </sheetView>
  </sheetViews>
  <sheetFormatPr defaultColWidth="12.5703125" defaultRowHeight="13.5" customHeight="1" x14ac:dyDescent="0.25"/>
  <cols>
    <col min="1" max="1" width="3.28515625" style="143" customWidth="1"/>
    <col min="2" max="2" width="3.42578125" style="143" customWidth="1"/>
    <col min="3" max="3" width="5.28515625" style="143" customWidth="1"/>
    <col min="4" max="4" width="11.42578125" style="143" customWidth="1"/>
    <col min="5" max="5" width="11.140625" style="143" customWidth="1"/>
    <col min="6" max="6" width="2.85546875" style="143" customWidth="1"/>
    <col min="7" max="7" width="6.28515625" style="143" customWidth="1"/>
    <col min="8" max="8" width="9.42578125" style="143" customWidth="1"/>
    <col min="9" max="44" width="2.85546875" style="143" customWidth="1"/>
    <col min="45" max="45" width="7.28515625" style="143" customWidth="1"/>
    <col min="46" max="46" width="2.85546875" style="143" customWidth="1"/>
    <col min="47" max="47" width="5" style="143" customWidth="1"/>
    <col min="48" max="48" width="7.7109375" style="143" customWidth="1"/>
    <col min="49" max="49" width="12" style="143" customWidth="1"/>
    <col min="50" max="257" width="12.5703125" style="143"/>
    <col min="258" max="258" width="0" style="143" hidden="1" customWidth="1"/>
    <col min="259" max="259" width="7.7109375" style="143" customWidth="1"/>
    <col min="260" max="260" width="7" style="143" customWidth="1"/>
    <col min="261" max="261" width="14.7109375" style="143" customWidth="1"/>
    <col min="262" max="262" width="2.85546875" style="143" customWidth="1"/>
    <col min="263" max="263" width="6.28515625" style="143" customWidth="1"/>
    <col min="264" max="302" width="2.85546875" style="143" customWidth="1"/>
    <col min="303" max="303" width="5" style="143" customWidth="1"/>
    <col min="304" max="304" width="12.7109375" style="143" customWidth="1"/>
    <col min="305" max="305" width="2.85546875" style="143" customWidth="1"/>
    <col min="306" max="513" width="12.5703125" style="143"/>
    <col min="514" max="514" width="0" style="143" hidden="1" customWidth="1"/>
    <col min="515" max="515" width="7.7109375" style="143" customWidth="1"/>
    <col min="516" max="516" width="7" style="143" customWidth="1"/>
    <col min="517" max="517" width="14.7109375" style="143" customWidth="1"/>
    <col min="518" max="518" width="2.85546875" style="143" customWidth="1"/>
    <col min="519" max="519" width="6.28515625" style="143" customWidth="1"/>
    <col min="520" max="558" width="2.85546875" style="143" customWidth="1"/>
    <col min="559" max="559" width="5" style="143" customWidth="1"/>
    <col min="560" max="560" width="12.7109375" style="143" customWidth="1"/>
    <col min="561" max="561" width="2.85546875" style="143" customWidth="1"/>
    <col min="562" max="769" width="12.5703125" style="143"/>
    <col min="770" max="770" width="0" style="143" hidden="1" customWidth="1"/>
    <col min="771" max="771" width="7.7109375" style="143" customWidth="1"/>
    <col min="772" max="772" width="7" style="143" customWidth="1"/>
    <col min="773" max="773" width="14.7109375" style="143" customWidth="1"/>
    <col min="774" max="774" width="2.85546875" style="143" customWidth="1"/>
    <col min="775" max="775" width="6.28515625" style="143" customWidth="1"/>
    <col min="776" max="814" width="2.85546875" style="143" customWidth="1"/>
    <col min="815" max="815" width="5" style="143" customWidth="1"/>
    <col min="816" max="816" width="12.7109375" style="143" customWidth="1"/>
    <col min="817" max="817" width="2.85546875" style="143" customWidth="1"/>
    <col min="818" max="1025" width="12.5703125" style="143"/>
    <col min="1026" max="1026" width="0" style="143" hidden="1" customWidth="1"/>
    <col min="1027" max="1027" width="7.7109375" style="143" customWidth="1"/>
    <col min="1028" max="1028" width="7" style="143" customWidth="1"/>
    <col min="1029" max="1029" width="14.7109375" style="143" customWidth="1"/>
    <col min="1030" max="1030" width="2.85546875" style="143" customWidth="1"/>
    <col min="1031" max="1031" width="6.28515625" style="143" customWidth="1"/>
    <col min="1032" max="1070" width="2.85546875" style="143" customWidth="1"/>
    <col min="1071" max="1071" width="5" style="143" customWidth="1"/>
    <col min="1072" max="1072" width="12.7109375" style="143" customWidth="1"/>
    <col min="1073" max="1073" width="2.85546875" style="143" customWidth="1"/>
    <col min="1074" max="1281" width="12.5703125" style="143"/>
    <col min="1282" max="1282" width="0" style="143" hidden="1" customWidth="1"/>
    <col min="1283" max="1283" width="7.7109375" style="143" customWidth="1"/>
    <col min="1284" max="1284" width="7" style="143" customWidth="1"/>
    <col min="1285" max="1285" width="14.7109375" style="143" customWidth="1"/>
    <col min="1286" max="1286" width="2.85546875" style="143" customWidth="1"/>
    <col min="1287" max="1287" width="6.28515625" style="143" customWidth="1"/>
    <col min="1288" max="1326" width="2.85546875" style="143" customWidth="1"/>
    <col min="1327" max="1327" width="5" style="143" customWidth="1"/>
    <col min="1328" max="1328" width="12.7109375" style="143" customWidth="1"/>
    <col min="1329" max="1329" width="2.85546875" style="143" customWidth="1"/>
    <col min="1330" max="1537" width="12.5703125" style="143"/>
    <col min="1538" max="1538" width="0" style="143" hidden="1" customWidth="1"/>
    <col min="1539" max="1539" width="7.7109375" style="143" customWidth="1"/>
    <col min="1540" max="1540" width="7" style="143" customWidth="1"/>
    <col min="1541" max="1541" width="14.7109375" style="143" customWidth="1"/>
    <col min="1542" max="1542" width="2.85546875" style="143" customWidth="1"/>
    <col min="1543" max="1543" width="6.28515625" style="143" customWidth="1"/>
    <col min="1544" max="1582" width="2.85546875" style="143" customWidth="1"/>
    <col min="1583" max="1583" width="5" style="143" customWidth="1"/>
    <col min="1584" max="1584" width="12.7109375" style="143" customWidth="1"/>
    <col min="1585" max="1585" width="2.85546875" style="143" customWidth="1"/>
    <col min="1586" max="1793" width="12.5703125" style="143"/>
    <col min="1794" max="1794" width="0" style="143" hidden="1" customWidth="1"/>
    <col min="1795" max="1795" width="7.7109375" style="143" customWidth="1"/>
    <col min="1796" max="1796" width="7" style="143" customWidth="1"/>
    <col min="1797" max="1797" width="14.7109375" style="143" customWidth="1"/>
    <col min="1798" max="1798" width="2.85546875" style="143" customWidth="1"/>
    <col min="1799" max="1799" width="6.28515625" style="143" customWidth="1"/>
    <col min="1800" max="1838" width="2.85546875" style="143" customWidth="1"/>
    <col min="1839" max="1839" width="5" style="143" customWidth="1"/>
    <col min="1840" max="1840" width="12.7109375" style="143" customWidth="1"/>
    <col min="1841" max="1841" width="2.85546875" style="143" customWidth="1"/>
    <col min="1842" max="2049" width="12.5703125" style="143"/>
    <col min="2050" max="2050" width="0" style="143" hidden="1" customWidth="1"/>
    <col min="2051" max="2051" width="7.7109375" style="143" customWidth="1"/>
    <col min="2052" max="2052" width="7" style="143" customWidth="1"/>
    <col min="2053" max="2053" width="14.7109375" style="143" customWidth="1"/>
    <col min="2054" max="2054" width="2.85546875" style="143" customWidth="1"/>
    <col min="2055" max="2055" width="6.28515625" style="143" customWidth="1"/>
    <col min="2056" max="2094" width="2.85546875" style="143" customWidth="1"/>
    <col min="2095" max="2095" width="5" style="143" customWidth="1"/>
    <col min="2096" max="2096" width="12.7109375" style="143" customWidth="1"/>
    <col min="2097" max="2097" width="2.85546875" style="143" customWidth="1"/>
    <col min="2098" max="2305" width="12.5703125" style="143"/>
    <col min="2306" max="2306" width="0" style="143" hidden="1" customWidth="1"/>
    <col min="2307" max="2307" width="7.7109375" style="143" customWidth="1"/>
    <col min="2308" max="2308" width="7" style="143" customWidth="1"/>
    <col min="2309" max="2309" width="14.7109375" style="143" customWidth="1"/>
    <col min="2310" max="2310" width="2.85546875" style="143" customWidth="1"/>
    <col min="2311" max="2311" width="6.28515625" style="143" customWidth="1"/>
    <col min="2312" max="2350" width="2.85546875" style="143" customWidth="1"/>
    <col min="2351" max="2351" width="5" style="143" customWidth="1"/>
    <col min="2352" max="2352" width="12.7109375" style="143" customWidth="1"/>
    <col min="2353" max="2353" width="2.85546875" style="143" customWidth="1"/>
    <col min="2354" max="2561" width="12.5703125" style="143"/>
    <col min="2562" max="2562" width="0" style="143" hidden="1" customWidth="1"/>
    <col min="2563" max="2563" width="7.7109375" style="143" customWidth="1"/>
    <col min="2564" max="2564" width="7" style="143" customWidth="1"/>
    <col min="2565" max="2565" width="14.7109375" style="143" customWidth="1"/>
    <col min="2566" max="2566" width="2.85546875" style="143" customWidth="1"/>
    <col min="2567" max="2567" width="6.28515625" style="143" customWidth="1"/>
    <col min="2568" max="2606" width="2.85546875" style="143" customWidth="1"/>
    <col min="2607" max="2607" width="5" style="143" customWidth="1"/>
    <col min="2608" max="2608" width="12.7109375" style="143" customWidth="1"/>
    <col min="2609" max="2609" width="2.85546875" style="143" customWidth="1"/>
    <col min="2610" max="2817" width="12.5703125" style="143"/>
    <col min="2818" max="2818" width="0" style="143" hidden="1" customWidth="1"/>
    <col min="2819" max="2819" width="7.7109375" style="143" customWidth="1"/>
    <col min="2820" max="2820" width="7" style="143" customWidth="1"/>
    <col min="2821" max="2821" width="14.7109375" style="143" customWidth="1"/>
    <col min="2822" max="2822" width="2.85546875" style="143" customWidth="1"/>
    <col min="2823" max="2823" width="6.28515625" style="143" customWidth="1"/>
    <col min="2824" max="2862" width="2.85546875" style="143" customWidth="1"/>
    <col min="2863" max="2863" width="5" style="143" customWidth="1"/>
    <col min="2864" max="2864" width="12.7109375" style="143" customWidth="1"/>
    <col min="2865" max="2865" width="2.85546875" style="143" customWidth="1"/>
    <col min="2866" max="3073" width="12.5703125" style="143"/>
    <col min="3074" max="3074" width="0" style="143" hidden="1" customWidth="1"/>
    <col min="3075" max="3075" width="7.7109375" style="143" customWidth="1"/>
    <col min="3076" max="3076" width="7" style="143" customWidth="1"/>
    <col min="3077" max="3077" width="14.7109375" style="143" customWidth="1"/>
    <col min="3078" max="3078" width="2.85546875" style="143" customWidth="1"/>
    <col min="3079" max="3079" width="6.28515625" style="143" customWidth="1"/>
    <col min="3080" max="3118" width="2.85546875" style="143" customWidth="1"/>
    <col min="3119" max="3119" width="5" style="143" customWidth="1"/>
    <col min="3120" max="3120" width="12.7109375" style="143" customWidth="1"/>
    <col min="3121" max="3121" width="2.85546875" style="143" customWidth="1"/>
    <col min="3122" max="3329" width="12.5703125" style="143"/>
    <col min="3330" max="3330" width="0" style="143" hidden="1" customWidth="1"/>
    <col min="3331" max="3331" width="7.7109375" style="143" customWidth="1"/>
    <col min="3332" max="3332" width="7" style="143" customWidth="1"/>
    <col min="3333" max="3333" width="14.7109375" style="143" customWidth="1"/>
    <col min="3334" max="3334" width="2.85546875" style="143" customWidth="1"/>
    <col min="3335" max="3335" width="6.28515625" style="143" customWidth="1"/>
    <col min="3336" max="3374" width="2.85546875" style="143" customWidth="1"/>
    <col min="3375" max="3375" width="5" style="143" customWidth="1"/>
    <col min="3376" max="3376" width="12.7109375" style="143" customWidth="1"/>
    <col min="3377" max="3377" width="2.85546875" style="143" customWidth="1"/>
    <col min="3378" max="3585" width="12.5703125" style="143"/>
    <col min="3586" max="3586" width="0" style="143" hidden="1" customWidth="1"/>
    <col min="3587" max="3587" width="7.7109375" style="143" customWidth="1"/>
    <col min="3588" max="3588" width="7" style="143" customWidth="1"/>
    <col min="3589" max="3589" width="14.7109375" style="143" customWidth="1"/>
    <col min="3590" max="3590" width="2.85546875" style="143" customWidth="1"/>
    <col min="3591" max="3591" width="6.28515625" style="143" customWidth="1"/>
    <col min="3592" max="3630" width="2.85546875" style="143" customWidth="1"/>
    <col min="3631" max="3631" width="5" style="143" customWidth="1"/>
    <col min="3632" max="3632" width="12.7109375" style="143" customWidth="1"/>
    <col min="3633" max="3633" width="2.85546875" style="143" customWidth="1"/>
    <col min="3634" max="3841" width="12.5703125" style="143"/>
    <col min="3842" max="3842" width="0" style="143" hidden="1" customWidth="1"/>
    <col min="3843" max="3843" width="7.7109375" style="143" customWidth="1"/>
    <col min="3844" max="3844" width="7" style="143" customWidth="1"/>
    <col min="3845" max="3845" width="14.7109375" style="143" customWidth="1"/>
    <col min="3846" max="3846" width="2.85546875" style="143" customWidth="1"/>
    <col min="3847" max="3847" width="6.28515625" style="143" customWidth="1"/>
    <col min="3848" max="3886" width="2.85546875" style="143" customWidth="1"/>
    <col min="3887" max="3887" width="5" style="143" customWidth="1"/>
    <col min="3888" max="3888" width="12.7109375" style="143" customWidth="1"/>
    <col min="3889" max="3889" width="2.85546875" style="143" customWidth="1"/>
    <col min="3890" max="4097" width="12.5703125" style="143"/>
    <col min="4098" max="4098" width="0" style="143" hidden="1" customWidth="1"/>
    <col min="4099" max="4099" width="7.7109375" style="143" customWidth="1"/>
    <col min="4100" max="4100" width="7" style="143" customWidth="1"/>
    <col min="4101" max="4101" width="14.7109375" style="143" customWidth="1"/>
    <col min="4102" max="4102" width="2.85546875" style="143" customWidth="1"/>
    <col min="4103" max="4103" width="6.28515625" style="143" customWidth="1"/>
    <col min="4104" max="4142" width="2.85546875" style="143" customWidth="1"/>
    <col min="4143" max="4143" width="5" style="143" customWidth="1"/>
    <col min="4144" max="4144" width="12.7109375" style="143" customWidth="1"/>
    <col min="4145" max="4145" width="2.85546875" style="143" customWidth="1"/>
    <col min="4146" max="4353" width="12.5703125" style="143"/>
    <col min="4354" max="4354" width="0" style="143" hidden="1" customWidth="1"/>
    <col min="4355" max="4355" width="7.7109375" style="143" customWidth="1"/>
    <col min="4356" max="4356" width="7" style="143" customWidth="1"/>
    <col min="4357" max="4357" width="14.7109375" style="143" customWidth="1"/>
    <col min="4358" max="4358" width="2.85546875" style="143" customWidth="1"/>
    <col min="4359" max="4359" width="6.28515625" style="143" customWidth="1"/>
    <col min="4360" max="4398" width="2.85546875" style="143" customWidth="1"/>
    <col min="4399" max="4399" width="5" style="143" customWidth="1"/>
    <col min="4400" max="4400" width="12.7109375" style="143" customWidth="1"/>
    <col min="4401" max="4401" width="2.85546875" style="143" customWidth="1"/>
    <col min="4402" max="4609" width="12.5703125" style="143"/>
    <col min="4610" max="4610" width="0" style="143" hidden="1" customWidth="1"/>
    <col min="4611" max="4611" width="7.7109375" style="143" customWidth="1"/>
    <col min="4612" max="4612" width="7" style="143" customWidth="1"/>
    <col min="4613" max="4613" width="14.7109375" style="143" customWidth="1"/>
    <col min="4614" max="4614" width="2.85546875" style="143" customWidth="1"/>
    <col min="4615" max="4615" width="6.28515625" style="143" customWidth="1"/>
    <col min="4616" max="4654" width="2.85546875" style="143" customWidth="1"/>
    <col min="4655" max="4655" width="5" style="143" customWidth="1"/>
    <col min="4656" max="4656" width="12.7109375" style="143" customWidth="1"/>
    <col min="4657" max="4657" width="2.85546875" style="143" customWidth="1"/>
    <col min="4658" max="4865" width="12.5703125" style="143"/>
    <col min="4866" max="4866" width="0" style="143" hidden="1" customWidth="1"/>
    <col min="4867" max="4867" width="7.7109375" style="143" customWidth="1"/>
    <col min="4868" max="4868" width="7" style="143" customWidth="1"/>
    <col min="4869" max="4869" width="14.7109375" style="143" customWidth="1"/>
    <col min="4870" max="4870" width="2.85546875" style="143" customWidth="1"/>
    <col min="4871" max="4871" width="6.28515625" style="143" customWidth="1"/>
    <col min="4872" max="4910" width="2.85546875" style="143" customWidth="1"/>
    <col min="4911" max="4911" width="5" style="143" customWidth="1"/>
    <col min="4912" max="4912" width="12.7109375" style="143" customWidth="1"/>
    <col min="4913" max="4913" width="2.85546875" style="143" customWidth="1"/>
    <col min="4914" max="5121" width="12.5703125" style="143"/>
    <col min="5122" max="5122" width="0" style="143" hidden="1" customWidth="1"/>
    <col min="5123" max="5123" width="7.7109375" style="143" customWidth="1"/>
    <col min="5124" max="5124" width="7" style="143" customWidth="1"/>
    <col min="5125" max="5125" width="14.7109375" style="143" customWidth="1"/>
    <col min="5126" max="5126" width="2.85546875" style="143" customWidth="1"/>
    <col min="5127" max="5127" width="6.28515625" style="143" customWidth="1"/>
    <col min="5128" max="5166" width="2.85546875" style="143" customWidth="1"/>
    <col min="5167" max="5167" width="5" style="143" customWidth="1"/>
    <col min="5168" max="5168" width="12.7109375" style="143" customWidth="1"/>
    <col min="5169" max="5169" width="2.85546875" style="143" customWidth="1"/>
    <col min="5170" max="5377" width="12.5703125" style="143"/>
    <col min="5378" max="5378" width="0" style="143" hidden="1" customWidth="1"/>
    <col min="5379" max="5379" width="7.7109375" style="143" customWidth="1"/>
    <col min="5380" max="5380" width="7" style="143" customWidth="1"/>
    <col min="5381" max="5381" width="14.7109375" style="143" customWidth="1"/>
    <col min="5382" max="5382" width="2.85546875" style="143" customWidth="1"/>
    <col min="5383" max="5383" width="6.28515625" style="143" customWidth="1"/>
    <col min="5384" max="5422" width="2.85546875" style="143" customWidth="1"/>
    <col min="5423" max="5423" width="5" style="143" customWidth="1"/>
    <col min="5424" max="5424" width="12.7109375" style="143" customWidth="1"/>
    <col min="5425" max="5425" width="2.85546875" style="143" customWidth="1"/>
    <col min="5426" max="5633" width="12.5703125" style="143"/>
    <col min="5634" max="5634" width="0" style="143" hidden="1" customWidth="1"/>
    <col min="5635" max="5635" width="7.7109375" style="143" customWidth="1"/>
    <col min="5636" max="5636" width="7" style="143" customWidth="1"/>
    <col min="5637" max="5637" width="14.7109375" style="143" customWidth="1"/>
    <col min="5638" max="5638" width="2.85546875" style="143" customWidth="1"/>
    <col min="5639" max="5639" width="6.28515625" style="143" customWidth="1"/>
    <col min="5640" max="5678" width="2.85546875" style="143" customWidth="1"/>
    <col min="5679" max="5679" width="5" style="143" customWidth="1"/>
    <col min="5680" max="5680" width="12.7109375" style="143" customWidth="1"/>
    <col min="5681" max="5681" width="2.85546875" style="143" customWidth="1"/>
    <col min="5682" max="5889" width="12.5703125" style="143"/>
    <col min="5890" max="5890" width="0" style="143" hidden="1" customWidth="1"/>
    <col min="5891" max="5891" width="7.7109375" style="143" customWidth="1"/>
    <col min="5892" max="5892" width="7" style="143" customWidth="1"/>
    <col min="5893" max="5893" width="14.7109375" style="143" customWidth="1"/>
    <col min="5894" max="5894" width="2.85546875" style="143" customWidth="1"/>
    <col min="5895" max="5895" width="6.28515625" style="143" customWidth="1"/>
    <col min="5896" max="5934" width="2.85546875" style="143" customWidth="1"/>
    <col min="5935" max="5935" width="5" style="143" customWidth="1"/>
    <col min="5936" max="5936" width="12.7109375" style="143" customWidth="1"/>
    <col min="5937" max="5937" width="2.85546875" style="143" customWidth="1"/>
    <col min="5938" max="6145" width="12.5703125" style="143"/>
    <col min="6146" max="6146" width="0" style="143" hidden="1" customWidth="1"/>
    <col min="6147" max="6147" width="7.7109375" style="143" customWidth="1"/>
    <col min="6148" max="6148" width="7" style="143" customWidth="1"/>
    <col min="6149" max="6149" width="14.7109375" style="143" customWidth="1"/>
    <col min="6150" max="6150" width="2.85546875" style="143" customWidth="1"/>
    <col min="6151" max="6151" width="6.28515625" style="143" customWidth="1"/>
    <col min="6152" max="6190" width="2.85546875" style="143" customWidth="1"/>
    <col min="6191" max="6191" width="5" style="143" customWidth="1"/>
    <col min="6192" max="6192" width="12.7109375" style="143" customWidth="1"/>
    <col min="6193" max="6193" width="2.85546875" style="143" customWidth="1"/>
    <col min="6194" max="6401" width="12.5703125" style="143"/>
    <col min="6402" max="6402" width="0" style="143" hidden="1" customWidth="1"/>
    <col min="6403" max="6403" width="7.7109375" style="143" customWidth="1"/>
    <col min="6404" max="6404" width="7" style="143" customWidth="1"/>
    <col min="6405" max="6405" width="14.7109375" style="143" customWidth="1"/>
    <col min="6406" max="6406" width="2.85546875" style="143" customWidth="1"/>
    <col min="6407" max="6407" width="6.28515625" style="143" customWidth="1"/>
    <col min="6408" max="6446" width="2.85546875" style="143" customWidth="1"/>
    <col min="6447" max="6447" width="5" style="143" customWidth="1"/>
    <col min="6448" max="6448" width="12.7109375" style="143" customWidth="1"/>
    <col min="6449" max="6449" width="2.85546875" style="143" customWidth="1"/>
    <col min="6450" max="6657" width="12.5703125" style="143"/>
    <col min="6658" max="6658" width="0" style="143" hidden="1" customWidth="1"/>
    <col min="6659" max="6659" width="7.7109375" style="143" customWidth="1"/>
    <col min="6660" max="6660" width="7" style="143" customWidth="1"/>
    <col min="6661" max="6661" width="14.7109375" style="143" customWidth="1"/>
    <col min="6662" max="6662" width="2.85546875" style="143" customWidth="1"/>
    <col min="6663" max="6663" width="6.28515625" style="143" customWidth="1"/>
    <col min="6664" max="6702" width="2.85546875" style="143" customWidth="1"/>
    <col min="6703" max="6703" width="5" style="143" customWidth="1"/>
    <col min="6704" max="6704" width="12.7109375" style="143" customWidth="1"/>
    <col min="6705" max="6705" width="2.85546875" style="143" customWidth="1"/>
    <col min="6706" max="6913" width="12.5703125" style="143"/>
    <col min="6914" max="6914" width="0" style="143" hidden="1" customWidth="1"/>
    <col min="6915" max="6915" width="7.7109375" style="143" customWidth="1"/>
    <col min="6916" max="6916" width="7" style="143" customWidth="1"/>
    <col min="6917" max="6917" width="14.7109375" style="143" customWidth="1"/>
    <col min="6918" max="6918" width="2.85546875" style="143" customWidth="1"/>
    <col min="6919" max="6919" width="6.28515625" style="143" customWidth="1"/>
    <col min="6920" max="6958" width="2.85546875" style="143" customWidth="1"/>
    <col min="6959" max="6959" width="5" style="143" customWidth="1"/>
    <col min="6960" max="6960" width="12.7109375" style="143" customWidth="1"/>
    <col min="6961" max="6961" width="2.85546875" style="143" customWidth="1"/>
    <col min="6962" max="7169" width="12.5703125" style="143"/>
    <col min="7170" max="7170" width="0" style="143" hidden="1" customWidth="1"/>
    <col min="7171" max="7171" width="7.7109375" style="143" customWidth="1"/>
    <col min="7172" max="7172" width="7" style="143" customWidth="1"/>
    <col min="7173" max="7173" width="14.7109375" style="143" customWidth="1"/>
    <col min="7174" max="7174" width="2.85546875" style="143" customWidth="1"/>
    <col min="7175" max="7175" width="6.28515625" style="143" customWidth="1"/>
    <col min="7176" max="7214" width="2.85546875" style="143" customWidth="1"/>
    <col min="7215" max="7215" width="5" style="143" customWidth="1"/>
    <col min="7216" max="7216" width="12.7109375" style="143" customWidth="1"/>
    <col min="7217" max="7217" width="2.85546875" style="143" customWidth="1"/>
    <col min="7218" max="7425" width="12.5703125" style="143"/>
    <col min="7426" max="7426" width="0" style="143" hidden="1" customWidth="1"/>
    <col min="7427" max="7427" width="7.7109375" style="143" customWidth="1"/>
    <col min="7428" max="7428" width="7" style="143" customWidth="1"/>
    <col min="7429" max="7429" width="14.7109375" style="143" customWidth="1"/>
    <col min="7430" max="7430" width="2.85546875" style="143" customWidth="1"/>
    <col min="7431" max="7431" width="6.28515625" style="143" customWidth="1"/>
    <col min="7432" max="7470" width="2.85546875" style="143" customWidth="1"/>
    <col min="7471" max="7471" width="5" style="143" customWidth="1"/>
    <col min="7472" max="7472" width="12.7109375" style="143" customWidth="1"/>
    <col min="7473" max="7473" width="2.85546875" style="143" customWidth="1"/>
    <col min="7474" max="7681" width="12.5703125" style="143"/>
    <col min="7682" max="7682" width="0" style="143" hidden="1" customWidth="1"/>
    <col min="7683" max="7683" width="7.7109375" style="143" customWidth="1"/>
    <col min="7684" max="7684" width="7" style="143" customWidth="1"/>
    <col min="7685" max="7685" width="14.7109375" style="143" customWidth="1"/>
    <col min="7686" max="7686" width="2.85546875" style="143" customWidth="1"/>
    <col min="7687" max="7687" width="6.28515625" style="143" customWidth="1"/>
    <col min="7688" max="7726" width="2.85546875" style="143" customWidth="1"/>
    <col min="7727" max="7727" width="5" style="143" customWidth="1"/>
    <col min="7728" max="7728" width="12.7109375" style="143" customWidth="1"/>
    <col min="7729" max="7729" width="2.85546875" style="143" customWidth="1"/>
    <col min="7730" max="7937" width="12.5703125" style="143"/>
    <col min="7938" max="7938" width="0" style="143" hidden="1" customWidth="1"/>
    <col min="7939" max="7939" width="7.7109375" style="143" customWidth="1"/>
    <col min="7940" max="7940" width="7" style="143" customWidth="1"/>
    <col min="7941" max="7941" width="14.7109375" style="143" customWidth="1"/>
    <col min="7942" max="7942" width="2.85546875" style="143" customWidth="1"/>
    <col min="7943" max="7943" width="6.28515625" style="143" customWidth="1"/>
    <col min="7944" max="7982" width="2.85546875" style="143" customWidth="1"/>
    <col min="7983" max="7983" width="5" style="143" customWidth="1"/>
    <col min="7984" max="7984" width="12.7109375" style="143" customWidth="1"/>
    <col min="7985" max="7985" width="2.85546875" style="143" customWidth="1"/>
    <col min="7986" max="8193" width="12.5703125" style="143"/>
    <col min="8194" max="8194" width="0" style="143" hidden="1" customWidth="1"/>
    <col min="8195" max="8195" width="7.7109375" style="143" customWidth="1"/>
    <col min="8196" max="8196" width="7" style="143" customWidth="1"/>
    <col min="8197" max="8197" width="14.7109375" style="143" customWidth="1"/>
    <col min="8198" max="8198" width="2.85546875" style="143" customWidth="1"/>
    <col min="8199" max="8199" width="6.28515625" style="143" customWidth="1"/>
    <col min="8200" max="8238" width="2.85546875" style="143" customWidth="1"/>
    <col min="8239" max="8239" width="5" style="143" customWidth="1"/>
    <col min="8240" max="8240" width="12.7109375" style="143" customWidth="1"/>
    <col min="8241" max="8241" width="2.85546875" style="143" customWidth="1"/>
    <col min="8242" max="8449" width="12.5703125" style="143"/>
    <col min="8450" max="8450" width="0" style="143" hidden="1" customWidth="1"/>
    <col min="8451" max="8451" width="7.7109375" style="143" customWidth="1"/>
    <col min="8452" max="8452" width="7" style="143" customWidth="1"/>
    <col min="8453" max="8453" width="14.7109375" style="143" customWidth="1"/>
    <col min="8454" max="8454" width="2.85546875" style="143" customWidth="1"/>
    <col min="8455" max="8455" width="6.28515625" style="143" customWidth="1"/>
    <col min="8456" max="8494" width="2.85546875" style="143" customWidth="1"/>
    <col min="8495" max="8495" width="5" style="143" customWidth="1"/>
    <col min="8496" max="8496" width="12.7109375" style="143" customWidth="1"/>
    <col min="8497" max="8497" width="2.85546875" style="143" customWidth="1"/>
    <col min="8498" max="8705" width="12.5703125" style="143"/>
    <col min="8706" max="8706" width="0" style="143" hidden="1" customWidth="1"/>
    <col min="8707" max="8707" width="7.7109375" style="143" customWidth="1"/>
    <col min="8708" max="8708" width="7" style="143" customWidth="1"/>
    <col min="8709" max="8709" width="14.7109375" style="143" customWidth="1"/>
    <col min="8710" max="8710" width="2.85546875" style="143" customWidth="1"/>
    <col min="8711" max="8711" width="6.28515625" style="143" customWidth="1"/>
    <col min="8712" max="8750" width="2.85546875" style="143" customWidth="1"/>
    <col min="8751" max="8751" width="5" style="143" customWidth="1"/>
    <col min="8752" max="8752" width="12.7109375" style="143" customWidth="1"/>
    <col min="8753" max="8753" width="2.85546875" style="143" customWidth="1"/>
    <col min="8754" max="8961" width="12.5703125" style="143"/>
    <col min="8962" max="8962" width="0" style="143" hidden="1" customWidth="1"/>
    <col min="8963" max="8963" width="7.7109375" style="143" customWidth="1"/>
    <col min="8964" max="8964" width="7" style="143" customWidth="1"/>
    <col min="8965" max="8965" width="14.7109375" style="143" customWidth="1"/>
    <col min="8966" max="8966" width="2.85546875" style="143" customWidth="1"/>
    <col min="8967" max="8967" width="6.28515625" style="143" customWidth="1"/>
    <col min="8968" max="9006" width="2.85546875" style="143" customWidth="1"/>
    <col min="9007" max="9007" width="5" style="143" customWidth="1"/>
    <col min="9008" max="9008" width="12.7109375" style="143" customWidth="1"/>
    <col min="9009" max="9009" width="2.85546875" style="143" customWidth="1"/>
    <col min="9010" max="9217" width="12.5703125" style="143"/>
    <col min="9218" max="9218" width="0" style="143" hidden="1" customWidth="1"/>
    <col min="9219" max="9219" width="7.7109375" style="143" customWidth="1"/>
    <col min="9220" max="9220" width="7" style="143" customWidth="1"/>
    <col min="9221" max="9221" width="14.7109375" style="143" customWidth="1"/>
    <col min="9222" max="9222" width="2.85546875" style="143" customWidth="1"/>
    <col min="9223" max="9223" width="6.28515625" style="143" customWidth="1"/>
    <col min="9224" max="9262" width="2.85546875" style="143" customWidth="1"/>
    <col min="9263" max="9263" width="5" style="143" customWidth="1"/>
    <col min="9264" max="9264" width="12.7109375" style="143" customWidth="1"/>
    <col min="9265" max="9265" width="2.85546875" style="143" customWidth="1"/>
    <col min="9266" max="9473" width="12.5703125" style="143"/>
    <col min="9474" max="9474" width="0" style="143" hidden="1" customWidth="1"/>
    <col min="9475" max="9475" width="7.7109375" style="143" customWidth="1"/>
    <col min="9476" max="9476" width="7" style="143" customWidth="1"/>
    <col min="9477" max="9477" width="14.7109375" style="143" customWidth="1"/>
    <col min="9478" max="9478" width="2.85546875" style="143" customWidth="1"/>
    <col min="9479" max="9479" width="6.28515625" style="143" customWidth="1"/>
    <col min="9480" max="9518" width="2.85546875" style="143" customWidth="1"/>
    <col min="9519" max="9519" width="5" style="143" customWidth="1"/>
    <col min="9520" max="9520" width="12.7109375" style="143" customWidth="1"/>
    <col min="9521" max="9521" width="2.85546875" style="143" customWidth="1"/>
    <col min="9522" max="9729" width="12.5703125" style="143"/>
    <col min="9730" max="9730" width="0" style="143" hidden="1" customWidth="1"/>
    <col min="9731" max="9731" width="7.7109375" style="143" customWidth="1"/>
    <col min="9732" max="9732" width="7" style="143" customWidth="1"/>
    <col min="9733" max="9733" width="14.7109375" style="143" customWidth="1"/>
    <col min="9734" max="9734" width="2.85546875" style="143" customWidth="1"/>
    <col min="9735" max="9735" width="6.28515625" style="143" customWidth="1"/>
    <col min="9736" max="9774" width="2.85546875" style="143" customWidth="1"/>
    <col min="9775" max="9775" width="5" style="143" customWidth="1"/>
    <col min="9776" max="9776" width="12.7109375" style="143" customWidth="1"/>
    <col min="9777" max="9777" width="2.85546875" style="143" customWidth="1"/>
    <col min="9778" max="9985" width="12.5703125" style="143"/>
    <col min="9986" max="9986" width="0" style="143" hidden="1" customWidth="1"/>
    <col min="9987" max="9987" width="7.7109375" style="143" customWidth="1"/>
    <col min="9988" max="9988" width="7" style="143" customWidth="1"/>
    <col min="9989" max="9989" width="14.7109375" style="143" customWidth="1"/>
    <col min="9990" max="9990" width="2.85546875" style="143" customWidth="1"/>
    <col min="9991" max="9991" width="6.28515625" style="143" customWidth="1"/>
    <col min="9992" max="10030" width="2.85546875" style="143" customWidth="1"/>
    <col min="10031" max="10031" width="5" style="143" customWidth="1"/>
    <col min="10032" max="10032" width="12.7109375" style="143" customWidth="1"/>
    <col min="10033" max="10033" width="2.85546875" style="143" customWidth="1"/>
    <col min="10034" max="10241" width="12.5703125" style="143"/>
    <col min="10242" max="10242" width="0" style="143" hidden="1" customWidth="1"/>
    <col min="10243" max="10243" width="7.7109375" style="143" customWidth="1"/>
    <col min="10244" max="10244" width="7" style="143" customWidth="1"/>
    <col min="10245" max="10245" width="14.7109375" style="143" customWidth="1"/>
    <col min="10246" max="10246" width="2.85546875" style="143" customWidth="1"/>
    <col min="10247" max="10247" width="6.28515625" style="143" customWidth="1"/>
    <col min="10248" max="10286" width="2.85546875" style="143" customWidth="1"/>
    <col min="10287" max="10287" width="5" style="143" customWidth="1"/>
    <col min="10288" max="10288" width="12.7109375" style="143" customWidth="1"/>
    <col min="10289" max="10289" width="2.85546875" style="143" customWidth="1"/>
    <col min="10290" max="10497" width="12.5703125" style="143"/>
    <col min="10498" max="10498" width="0" style="143" hidden="1" customWidth="1"/>
    <col min="10499" max="10499" width="7.7109375" style="143" customWidth="1"/>
    <col min="10500" max="10500" width="7" style="143" customWidth="1"/>
    <col min="10501" max="10501" width="14.7109375" style="143" customWidth="1"/>
    <col min="10502" max="10502" width="2.85546875" style="143" customWidth="1"/>
    <col min="10503" max="10503" width="6.28515625" style="143" customWidth="1"/>
    <col min="10504" max="10542" width="2.85546875" style="143" customWidth="1"/>
    <col min="10543" max="10543" width="5" style="143" customWidth="1"/>
    <col min="10544" max="10544" width="12.7109375" style="143" customWidth="1"/>
    <col min="10545" max="10545" width="2.85546875" style="143" customWidth="1"/>
    <col min="10546" max="10753" width="12.5703125" style="143"/>
    <col min="10754" max="10754" width="0" style="143" hidden="1" customWidth="1"/>
    <col min="10755" max="10755" width="7.7109375" style="143" customWidth="1"/>
    <col min="10756" max="10756" width="7" style="143" customWidth="1"/>
    <col min="10757" max="10757" width="14.7109375" style="143" customWidth="1"/>
    <col min="10758" max="10758" width="2.85546875" style="143" customWidth="1"/>
    <col min="10759" max="10759" width="6.28515625" style="143" customWidth="1"/>
    <col min="10760" max="10798" width="2.85546875" style="143" customWidth="1"/>
    <col min="10799" max="10799" width="5" style="143" customWidth="1"/>
    <col min="10800" max="10800" width="12.7109375" style="143" customWidth="1"/>
    <col min="10801" max="10801" width="2.85546875" style="143" customWidth="1"/>
    <col min="10802" max="11009" width="12.5703125" style="143"/>
    <col min="11010" max="11010" width="0" style="143" hidden="1" customWidth="1"/>
    <col min="11011" max="11011" width="7.7109375" style="143" customWidth="1"/>
    <col min="11012" max="11012" width="7" style="143" customWidth="1"/>
    <col min="11013" max="11013" width="14.7109375" style="143" customWidth="1"/>
    <col min="11014" max="11014" width="2.85546875" style="143" customWidth="1"/>
    <col min="11015" max="11015" width="6.28515625" style="143" customWidth="1"/>
    <col min="11016" max="11054" width="2.85546875" style="143" customWidth="1"/>
    <col min="11055" max="11055" width="5" style="143" customWidth="1"/>
    <col min="11056" max="11056" width="12.7109375" style="143" customWidth="1"/>
    <col min="11057" max="11057" width="2.85546875" style="143" customWidth="1"/>
    <col min="11058" max="11265" width="12.5703125" style="143"/>
    <col min="11266" max="11266" width="0" style="143" hidden="1" customWidth="1"/>
    <col min="11267" max="11267" width="7.7109375" style="143" customWidth="1"/>
    <col min="11268" max="11268" width="7" style="143" customWidth="1"/>
    <col min="11269" max="11269" width="14.7109375" style="143" customWidth="1"/>
    <col min="11270" max="11270" width="2.85546875" style="143" customWidth="1"/>
    <col min="11271" max="11271" width="6.28515625" style="143" customWidth="1"/>
    <col min="11272" max="11310" width="2.85546875" style="143" customWidth="1"/>
    <col min="11311" max="11311" width="5" style="143" customWidth="1"/>
    <col min="11312" max="11312" width="12.7109375" style="143" customWidth="1"/>
    <col min="11313" max="11313" width="2.85546875" style="143" customWidth="1"/>
    <col min="11314" max="11521" width="12.5703125" style="143"/>
    <col min="11522" max="11522" width="0" style="143" hidden="1" customWidth="1"/>
    <col min="11523" max="11523" width="7.7109375" style="143" customWidth="1"/>
    <col min="11524" max="11524" width="7" style="143" customWidth="1"/>
    <col min="11525" max="11525" width="14.7109375" style="143" customWidth="1"/>
    <col min="11526" max="11526" width="2.85546875" style="143" customWidth="1"/>
    <col min="11527" max="11527" width="6.28515625" style="143" customWidth="1"/>
    <col min="11528" max="11566" width="2.85546875" style="143" customWidth="1"/>
    <col min="11567" max="11567" width="5" style="143" customWidth="1"/>
    <col min="11568" max="11568" width="12.7109375" style="143" customWidth="1"/>
    <col min="11569" max="11569" width="2.85546875" style="143" customWidth="1"/>
    <col min="11570" max="11777" width="12.5703125" style="143"/>
    <col min="11778" max="11778" width="0" style="143" hidden="1" customWidth="1"/>
    <col min="11779" max="11779" width="7.7109375" style="143" customWidth="1"/>
    <col min="11780" max="11780" width="7" style="143" customWidth="1"/>
    <col min="11781" max="11781" width="14.7109375" style="143" customWidth="1"/>
    <col min="11782" max="11782" width="2.85546875" style="143" customWidth="1"/>
    <col min="11783" max="11783" width="6.28515625" style="143" customWidth="1"/>
    <col min="11784" max="11822" width="2.85546875" style="143" customWidth="1"/>
    <col min="11823" max="11823" width="5" style="143" customWidth="1"/>
    <col min="11824" max="11824" width="12.7109375" style="143" customWidth="1"/>
    <col min="11825" max="11825" width="2.85546875" style="143" customWidth="1"/>
    <col min="11826" max="12033" width="12.5703125" style="143"/>
    <col min="12034" max="12034" width="0" style="143" hidden="1" customWidth="1"/>
    <col min="12035" max="12035" width="7.7109375" style="143" customWidth="1"/>
    <col min="12036" max="12036" width="7" style="143" customWidth="1"/>
    <col min="12037" max="12037" width="14.7109375" style="143" customWidth="1"/>
    <col min="12038" max="12038" width="2.85546875" style="143" customWidth="1"/>
    <col min="12039" max="12039" width="6.28515625" style="143" customWidth="1"/>
    <col min="12040" max="12078" width="2.85546875" style="143" customWidth="1"/>
    <col min="12079" max="12079" width="5" style="143" customWidth="1"/>
    <col min="12080" max="12080" width="12.7109375" style="143" customWidth="1"/>
    <col min="12081" max="12081" width="2.85546875" style="143" customWidth="1"/>
    <col min="12082" max="12289" width="12.5703125" style="143"/>
    <col min="12290" max="12290" width="0" style="143" hidden="1" customWidth="1"/>
    <col min="12291" max="12291" width="7.7109375" style="143" customWidth="1"/>
    <col min="12292" max="12292" width="7" style="143" customWidth="1"/>
    <col min="12293" max="12293" width="14.7109375" style="143" customWidth="1"/>
    <col min="12294" max="12294" width="2.85546875" style="143" customWidth="1"/>
    <col min="12295" max="12295" width="6.28515625" style="143" customWidth="1"/>
    <col min="12296" max="12334" width="2.85546875" style="143" customWidth="1"/>
    <col min="12335" max="12335" width="5" style="143" customWidth="1"/>
    <col min="12336" max="12336" width="12.7109375" style="143" customWidth="1"/>
    <col min="12337" max="12337" width="2.85546875" style="143" customWidth="1"/>
    <col min="12338" max="12545" width="12.5703125" style="143"/>
    <col min="12546" max="12546" width="0" style="143" hidden="1" customWidth="1"/>
    <col min="12547" max="12547" width="7.7109375" style="143" customWidth="1"/>
    <col min="12548" max="12548" width="7" style="143" customWidth="1"/>
    <col min="12549" max="12549" width="14.7109375" style="143" customWidth="1"/>
    <col min="12550" max="12550" width="2.85546875" style="143" customWidth="1"/>
    <col min="12551" max="12551" width="6.28515625" style="143" customWidth="1"/>
    <col min="12552" max="12590" width="2.85546875" style="143" customWidth="1"/>
    <col min="12591" max="12591" width="5" style="143" customWidth="1"/>
    <col min="12592" max="12592" width="12.7109375" style="143" customWidth="1"/>
    <col min="12593" max="12593" width="2.85546875" style="143" customWidth="1"/>
    <col min="12594" max="12801" width="12.5703125" style="143"/>
    <col min="12802" max="12802" width="0" style="143" hidden="1" customWidth="1"/>
    <col min="12803" max="12803" width="7.7109375" style="143" customWidth="1"/>
    <col min="12804" max="12804" width="7" style="143" customWidth="1"/>
    <col min="12805" max="12805" width="14.7109375" style="143" customWidth="1"/>
    <col min="12806" max="12806" width="2.85546875" style="143" customWidth="1"/>
    <col min="12807" max="12807" width="6.28515625" style="143" customWidth="1"/>
    <col min="12808" max="12846" width="2.85546875" style="143" customWidth="1"/>
    <col min="12847" max="12847" width="5" style="143" customWidth="1"/>
    <col min="12848" max="12848" width="12.7109375" style="143" customWidth="1"/>
    <col min="12849" max="12849" width="2.85546875" style="143" customWidth="1"/>
    <col min="12850" max="13057" width="12.5703125" style="143"/>
    <col min="13058" max="13058" width="0" style="143" hidden="1" customWidth="1"/>
    <col min="13059" max="13059" width="7.7109375" style="143" customWidth="1"/>
    <col min="13060" max="13060" width="7" style="143" customWidth="1"/>
    <col min="13061" max="13061" width="14.7109375" style="143" customWidth="1"/>
    <col min="13062" max="13062" width="2.85546875" style="143" customWidth="1"/>
    <col min="13063" max="13063" width="6.28515625" style="143" customWidth="1"/>
    <col min="13064" max="13102" width="2.85546875" style="143" customWidth="1"/>
    <col min="13103" max="13103" width="5" style="143" customWidth="1"/>
    <col min="13104" max="13104" width="12.7109375" style="143" customWidth="1"/>
    <col min="13105" max="13105" width="2.85546875" style="143" customWidth="1"/>
    <col min="13106" max="13313" width="12.5703125" style="143"/>
    <col min="13314" max="13314" width="0" style="143" hidden="1" customWidth="1"/>
    <col min="13315" max="13315" width="7.7109375" style="143" customWidth="1"/>
    <col min="13316" max="13316" width="7" style="143" customWidth="1"/>
    <col min="13317" max="13317" width="14.7109375" style="143" customWidth="1"/>
    <col min="13318" max="13318" width="2.85546875" style="143" customWidth="1"/>
    <col min="13319" max="13319" width="6.28515625" style="143" customWidth="1"/>
    <col min="13320" max="13358" width="2.85546875" style="143" customWidth="1"/>
    <col min="13359" max="13359" width="5" style="143" customWidth="1"/>
    <col min="13360" max="13360" width="12.7109375" style="143" customWidth="1"/>
    <col min="13361" max="13361" width="2.85546875" style="143" customWidth="1"/>
    <col min="13362" max="13569" width="12.5703125" style="143"/>
    <col min="13570" max="13570" width="0" style="143" hidden="1" customWidth="1"/>
    <col min="13571" max="13571" width="7.7109375" style="143" customWidth="1"/>
    <col min="13572" max="13572" width="7" style="143" customWidth="1"/>
    <col min="13573" max="13573" width="14.7109375" style="143" customWidth="1"/>
    <col min="13574" max="13574" width="2.85546875" style="143" customWidth="1"/>
    <col min="13575" max="13575" width="6.28515625" style="143" customWidth="1"/>
    <col min="13576" max="13614" width="2.85546875" style="143" customWidth="1"/>
    <col min="13615" max="13615" width="5" style="143" customWidth="1"/>
    <col min="13616" max="13616" width="12.7109375" style="143" customWidth="1"/>
    <col min="13617" max="13617" width="2.85546875" style="143" customWidth="1"/>
    <col min="13618" max="13825" width="12.5703125" style="143"/>
    <col min="13826" max="13826" width="0" style="143" hidden="1" customWidth="1"/>
    <col min="13827" max="13827" width="7.7109375" style="143" customWidth="1"/>
    <col min="13828" max="13828" width="7" style="143" customWidth="1"/>
    <col min="13829" max="13829" width="14.7109375" style="143" customWidth="1"/>
    <col min="13830" max="13830" width="2.85546875" style="143" customWidth="1"/>
    <col min="13831" max="13831" width="6.28515625" style="143" customWidth="1"/>
    <col min="13832" max="13870" width="2.85546875" style="143" customWidth="1"/>
    <col min="13871" max="13871" width="5" style="143" customWidth="1"/>
    <col min="13872" max="13872" width="12.7109375" style="143" customWidth="1"/>
    <col min="13873" max="13873" width="2.85546875" style="143" customWidth="1"/>
    <col min="13874" max="14081" width="12.5703125" style="143"/>
    <col min="14082" max="14082" width="0" style="143" hidden="1" customWidth="1"/>
    <col min="14083" max="14083" width="7.7109375" style="143" customWidth="1"/>
    <col min="14084" max="14084" width="7" style="143" customWidth="1"/>
    <col min="14085" max="14085" width="14.7109375" style="143" customWidth="1"/>
    <col min="14086" max="14086" width="2.85546875" style="143" customWidth="1"/>
    <col min="14087" max="14087" width="6.28515625" style="143" customWidth="1"/>
    <col min="14088" max="14126" width="2.85546875" style="143" customWidth="1"/>
    <col min="14127" max="14127" width="5" style="143" customWidth="1"/>
    <col min="14128" max="14128" width="12.7109375" style="143" customWidth="1"/>
    <col min="14129" max="14129" width="2.85546875" style="143" customWidth="1"/>
    <col min="14130" max="14337" width="12.5703125" style="143"/>
    <col min="14338" max="14338" width="0" style="143" hidden="1" customWidth="1"/>
    <col min="14339" max="14339" width="7.7109375" style="143" customWidth="1"/>
    <col min="14340" max="14340" width="7" style="143" customWidth="1"/>
    <col min="14341" max="14341" width="14.7109375" style="143" customWidth="1"/>
    <col min="14342" max="14342" width="2.85546875" style="143" customWidth="1"/>
    <col min="14343" max="14343" width="6.28515625" style="143" customWidth="1"/>
    <col min="14344" max="14382" width="2.85546875" style="143" customWidth="1"/>
    <col min="14383" max="14383" width="5" style="143" customWidth="1"/>
    <col min="14384" max="14384" width="12.7109375" style="143" customWidth="1"/>
    <col min="14385" max="14385" width="2.85546875" style="143" customWidth="1"/>
    <col min="14386" max="14593" width="12.5703125" style="143"/>
    <col min="14594" max="14594" width="0" style="143" hidden="1" customWidth="1"/>
    <col min="14595" max="14595" width="7.7109375" style="143" customWidth="1"/>
    <col min="14596" max="14596" width="7" style="143" customWidth="1"/>
    <col min="14597" max="14597" width="14.7109375" style="143" customWidth="1"/>
    <col min="14598" max="14598" width="2.85546875" style="143" customWidth="1"/>
    <col min="14599" max="14599" width="6.28515625" style="143" customWidth="1"/>
    <col min="14600" max="14638" width="2.85546875" style="143" customWidth="1"/>
    <col min="14639" max="14639" width="5" style="143" customWidth="1"/>
    <col min="14640" max="14640" width="12.7109375" style="143" customWidth="1"/>
    <col min="14641" max="14641" width="2.85546875" style="143" customWidth="1"/>
    <col min="14642" max="14849" width="12.5703125" style="143"/>
    <col min="14850" max="14850" width="0" style="143" hidden="1" customWidth="1"/>
    <col min="14851" max="14851" width="7.7109375" style="143" customWidth="1"/>
    <col min="14852" max="14852" width="7" style="143" customWidth="1"/>
    <col min="14853" max="14853" width="14.7109375" style="143" customWidth="1"/>
    <col min="14854" max="14854" width="2.85546875" style="143" customWidth="1"/>
    <col min="14855" max="14855" width="6.28515625" style="143" customWidth="1"/>
    <col min="14856" max="14894" width="2.85546875" style="143" customWidth="1"/>
    <col min="14895" max="14895" width="5" style="143" customWidth="1"/>
    <col min="14896" max="14896" width="12.7109375" style="143" customWidth="1"/>
    <col min="14897" max="14897" width="2.85546875" style="143" customWidth="1"/>
    <col min="14898" max="15105" width="12.5703125" style="143"/>
    <col min="15106" max="15106" width="0" style="143" hidden="1" customWidth="1"/>
    <col min="15107" max="15107" width="7.7109375" style="143" customWidth="1"/>
    <col min="15108" max="15108" width="7" style="143" customWidth="1"/>
    <col min="15109" max="15109" width="14.7109375" style="143" customWidth="1"/>
    <col min="15110" max="15110" width="2.85546875" style="143" customWidth="1"/>
    <col min="15111" max="15111" width="6.28515625" style="143" customWidth="1"/>
    <col min="15112" max="15150" width="2.85546875" style="143" customWidth="1"/>
    <col min="15151" max="15151" width="5" style="143" customWidth="1"/>
    <col min="15152" max="15152" width="12.7109375" style="143" customWidth="1"/>
    <col min="15153" max="15153" width="2.85546875" style="143" customWidth="1"/>
    <col min="15154" max="15361" width="12.5703125" style="143"/>
    <col min="15362" max="15362" width="0" style="143" hidden="1" customWidth="1"/>
    <col min="15363" max="15363" width="7.7109375" style="143" customWidth="1"/>
    <col min="15364" max="15364" width="7" style="143" customWidth="1"/>
    <col min="15365" max="15365" width="14.7109375" style="143" customWidth="1"/>
    <col min="15366" max="15366" width="2.85546875" style="143" customWidth="1"/>
    <col min="15367" max="15367" width="6.28515625" style="143" customWidth="1"/>
    <col min="15368" max="15406" width="2.85546875" style="143" customWidth="1"/>
    <col min="15407" max="15407" width="5" style="143" customWidth="1"/>
    <col min="15408" max="15408" width="12.7109375" style="143" customWidth="1"/>
    <col min="15409" max="15409" width="2.85546875" style="143" customWidth="1"/>
    <col min="15410" max="15617" width="12.5703125" style="143"/>
    <col min="15618" max="15618" width="0" style="143" hidden="1" customWidth="1"/>
    <col min="15619" max="15619" width="7.7109375" style="143" customWidth="1"/>
    <col min="15620" max="15620" width="7" style="143" customWidth="1"/>
    <col min="15621" max="15621" width="14.7109375" style="143" customWidth="1"/>
    <col min="15622" max="15622" width="2.85546875" style="143" customWidth="1"/>
    <col min="15623" max="15623" width="6.28515625" style="143" customWidth="1"/>
    <col min="15624" max="15662" width="2.85546875" style="143" customWidth="1"/>
    <col min="15663" max="15663" width="5" style="143" customWidth="1"/>
    <col min="15664" max="15664" width="12.7109375" style="143" customWidth="1"/>
    <col min="15665" max="15665" width="2.85546875" style="143" customWidth="1"/>
    <col min="15666" max="15873" width="12.5703125" style="143"/>
    <col min="15874" max="15874" width="0" style="143" hidden="1" customWidth="1"/>
    <col min="15875" max="15875" width="7.7109375" style="143" customWidth="1"/>
    <col min="15876" max="15876" width="7" style="143" customWidth="1"/>
    <col min="15877" max="15877" width="14.7109375" style="143" customWidth="1"/>
    <col min="15878" max="15878" width="2.85546875" style="143" customWidth="1"/>
    <col min="15879" max="15879" width="6.28515625" style="143" customWidth="1"/>
    <col min="15880" max="15918" width="2.85546875" style="143" customWidth="1"/>
    <col min="15919" max="15919" width="5" style="143" customWidth="1"/>
    <col min="15920" max="15920" width="12.7109375" style="143" customWidth="1"/>
    <col min="15921" max="15921" width="2.85546875" style="143" customWidth="1"/>
    <col min="15922" max="16129" width="12.5703125" style="143"/>
    <col min="16130" max="16130" width="0" style="143" hidden="1" customWidth="1"/>
    <col min="16131" max="16131" width="7.7109375" style="143" customWidth="1"/>
    <col min="16132" max="16132" width="7" style="143" customWidth="1"/>
    <col min="16133" max="16133" width="14.7109375" style="143" customWidth="1"/>
    <col min="16134" max="16134" width="2.85546875" style="143" customWidth="1"/>
    <col min="16135" max="16135" width="6.28515625" style="143" customWidth="1"/>
    <col min="16136" max="16174" width="2.85546875" style="143" customWidth="1"/>
    <col min="16175" max="16175" width="5" style="143" customWidth="1"/>
    <col min="16176" max="16176" width="12.7109375" style="143" customWidth="1"/>
    <col min="16177" max="16177" width="2.85546875" style="143" customWidth="1"/>
    <col min="16178" max="16384" width="12.5703125" style="143"/>
  </cols>
  <sheetData>
    <row r="1" spans="2:50" ht="17.25" customHeight="1" x14ac:dyDescent="0.25">
      <c r="B1" s="202" t="s">
        <v>321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</row>
    <row r="2" spans="2:50" ht="18.75" customHeight="1" x14ac:dyDescent="0.25">
      <c r="B2" s="203" t="s">
        <v>322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</row>
    <row r="4" spans="2:50" ht="24" customHeight="1" x14ac:dyDescent="0.25">
      <c r="C4" s="204" t="s">
        <v>323</v>
      </c>
      <c r="D4" s="204"/>
      <c r="E4" s="204"/>
      <c r="F4" s="204"/>
      <c r="G4" s="204"/>
      <c r="H4" s="204"/>
      <c r="I4" s="69"/>
      <c r="J4" s="69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5"/>
      <c r="AH4" s="145"/>
      <c r="AI4" s="145"/>
      <c r="AJ4" s="145"/>
      <c r="AK4" s="145"/>
      <c r="AL4" s="70"/>
      <c r="AM4" s="205" t="s">
        <v>189</v>
      </c>
      <c r="AN4" s="205"/>
      <c r="AO4" s="205"/>
      <c r="AP4" s="205"/>
      <c r="AQ4" s="205"/>
      <c r="AR4" s="205"/>
      <c r="AS4" s="205"/>
      <c r="AT4" s="205"/>
      <c r="AU4" s="205"/>
      <c r="AV4" s="70"/>
      <c r="AW4" s="145"/>
    </row>
    <row r="5" spans="2:50" ht="24" customHeight="1" x14ac:dyDescent="0.25">
      <c r="C5" s="206" t="s">
        <v>371</v>
      </c>
      <c r="D5" s="206"/>
      <c r="E5" s="206"/>
      <c r="F5" s="206"/>
      <c r="G5" s="206"/>
      <c r="H5" s="206"/>
      <c r="I5" s="146"/>
      <c r="J5" s="146"/>
      <c r="K5" s="146"/>
      <c r="AG5" s="144"/>
      <c r="AH5" s="144"/>
      <c r="AI5" s="144"/>
      <c r="AJ5" s="144"/>
      <c r="AK5" s="144"/>
      <c r="AL5" s="207" t="s">
        <v>191</v>
      </c>
      <c r="AM5" s="207"/>
      <c r="AN5" s="207"/>
      <c r="AO5" s="207"/>
      <c r="AP5" s="71"/>
      <c r="AQ5" s="71"/>
      <c r="AR5" s="71"/>
      <c r="AS5" s="204" t="s">
        <v>192</v>
      </c>
      <c r="AT5" s="204"/>
      <c r="AU5" s="204"/>
      <c r="AV5" s="204"/>
      <c r="AW5" s="144"/>
    </row>
    <row r="6" spans="2:50" ht="22.5" customHeight="1" x14ac:dyDescent="0.25">
      <c r="B6" s="147"/>
      <c r="C6" s="69"/>
      <c r="D6" s="69"/>
      <c r="E6" s="69"/>
      <c r="F6" s="69"/>
      <c r="G6" s="69"/>
      <c r="H6" s="69"/>
      <c r="O6" s="72"/>
      <c r="AL6" s="74"/>
      <c r="AM6" s="208" t="s">
        <v>372</v>
      </c>
      <c r="AN6" s="208"/>
      <c r="AO6" s="208"/>
      <c r="AP6" s="208"/>
      <c r="AQ6" s="208"/>
      <c r="AR6" s="208"/>
      <c r="AS6" s="208"/>
      <c r="AT6" s="208"/>
      <c r="AU6" s="208"/>
      <c r="AV6" s="73"/>
    </row>
    <row r="7" spans="2:50" ht="27.75" customHeight="1" x14ac:dyDescent="0.25">
      <c r="B7" s="209" t="s">
        <v>190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</row>
    <row r="8" spans="2:50" ht="19.5" customHeight="1" x14ac:dyDescent="0.25">
      <c r="B8" s="210" t="s">
        <v>327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</row>
    <row r="9" spans="2:50" ht="26.25" customHeight="1" x14ac:dyDescent="0.25">
      <c r="B9" s="211" t="s">
        <v>328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</row>
    <row r="10" spans="2:50" ht="17.25" customHeight="1" x14ac:dyDescent="0.25">
      <c r="B10" s="212" t="s">
        <v>373</v>
      </c>
      <c r="C10" s="212"/>
      <c r="D10" s="212"/>
      <c r="E10" s="148"/>
      <c r="F10" s="148"/>
      <c r="G10" s="147"/>
      <c r="H10" s="213" t="s">
        <v>368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9"/>
    </row>
    <row r="11" spans="2:50" ht="19.5" customHeight="1" x14ac:dyDescent="0.25">
      <c r="B11" s="217" t="s">
        <v>324</v>
      </c>
      <c r="C11" s="217"/>
      <c r="D11" s="217"/>
      <c r="E11" s="150"/>
      <c r="F11" s="150"/>
      <c r="G11" s="150"/>
      <c r="H11" s="218" t="s">
        <v>329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151"/>
    </row>
    <row r="12" spans="2:50" ht="26.25" customHeight="1" x14ac:dyDescent="0.25">
      <c r="B12" s="211" t="s">
        <v>330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</row>
    <row r="13" spans="2:50" ht="17.25" customHeight="1" x14ac:dyDescent="0.25">
      <c r="B13" s="219"/>
      <c r="C13" s="219"/>
      <c r="D13" s="219"/>
      <c r="E13" s="148"/>
      <c r="F13" s="148"/>
      <c r="G13" s="147"/>
      <c r="H13" s="213" t="s">
        <v>369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148"/>
      <c r="AQ13" s="148"/>
      <c r="AR13" s="148"/>
      <c r="AS13" s="148"/>
      <c r="AT13" s="148"/>
      <c r="AU13" s="148"/>
      <c r="AV13" s="148"/>
      <c r="AW13" s="148"/>
      <c r="AX13" s="149"/>
    </row>
    <row r="14" spans="2:50" ht="19.5" customHeight="1" x14ac:dyDescent="0.25">
      <c r="B14" s="217"/>
      <c r="C14" s="217"/>
      <c r="D14" s="217"/>
      <c r="E14" s="150"/>
      <c r="F14" s="150"/>
      <c r="G14" s="150"/>
      <c r="H14" s="218" t="s">
        <v>331</v>
      </c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151"/>
    </row>
    <row r="15" spans="2:50" ht="19.5" customHeight="1" x14ac:dyDescent="0.25">
      <c r="B15" s="220" t="s">
        <v>361</v>
      </c>
      <c r="C15" s="220"/>
      <c r="D15" s="220"/>
      <c r="E15" s="220"/>
      <c r="F15" s="220"/>
      <c r="G15" s="220"/>
      <c r="H15" s="220"/>
      <c r="I15" s="152"/>
      <c r="J15" s="152"/>
      <c r="K15" s="152"/>
      <c r="L15" s="152"/>
      <c r="M15" s="152"/>
      <c r="N15" s="152"/>
      <c r="O15" s="152"/>
      <c r="AW15" s="151"/>
    </row>
    <row r="16" spans="2:50" ht="63" customHeight="1" x14ac:dyDescent="0.25">
      <c r="B16" s="221" t="s">
        <v>362</v>
      </c>
      <c r="C16" s="221"/>
      <c r="D16" s="221"/>
      <c r="E16" s="221"/>
      <c r="F16" s="221"/>
      <c r="G16" s="221"/>
      <c r="H16" s="221"/>
      <c r="I16" s="153"/>
      <c r="J16" s="153"/>
      <c r="K16" s="153"/>
      <c r="L16" s="153"/>
      <c r="M16" s="153"/>
      <c r="N16" s="153"/>
      <c r="O16" s="153"/>
      <c r="P16" s="153"/>
      <c r="Q16" s="153"/>
      <c r="R16" s="222" t="s">
        <v>193</v>
      </c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153"/>
      <c r="AD16" s="153"/>
      <c r="AE16" s="153"/>
      <c r="AF16" s="153"/>
      <c r="AG16" s="223">
        <v>2022</v>
      </c>
      <c r="AH16" s="223"/>
      <c r="AI16" s="223"/>
      <c r="AJ16" s="223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</row>
    <row r="17" spans="2:49" ht="15" customHeight="1" x14ac:dyDescent="0.25">
      <c r="B17" s="224" t="s">
        <v>332</v>
      </c>
      <c r="C17" s="224"/>
      <c r="D17" s="224"/>
      <c r="E17" s="224"/>
      <c r="F17" s="224"/>
      <c r="G17" s="224"/>
      <c r="H17" s="22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</row>
    <row r="18" spans="2:49" ht="13.5" hidden="1" customHeight="1" x14ac:dyDescent="0.25">
      <c r="B18" s="155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</row>
    <row r="19" spans="2:49" ht="13.5" hidden="1" customHeight="1" x14ac:dyDescent="0.25">
      <c r="B19" s="155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</row>
    <row r="20" spans="2:49" ht="13.5" hidden="1" customHeight="1" x14ac:dyDescent="0.25">
      <c r="B20" s="155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</row>
    <row r="21" spans="2:49" ht="13.5" hidden="1" customHeight="1" x14ac:dyDescent="0.25">
      <c r="B21" s="155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</row>
    <row r="22" spans="2:49" ht="13.5" hidden="1" customHeight="1" x14ac:dyDescent="0.25">
      <c r="B22" s="155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</row>
    <row r="23" spans="2:49" ht="13.5" hidden="1" customHeight="1" x14ac:dyDescent="0.25">
      <c r="B23" s="155"/>
      <c r="H23" s="216"/>
      <c r="I23" s="216"/>
      <c r="J23" s="216"/>
      <c r="K23" s="216"/>
      <c r="L23" s="216"/>
      <c r="M23" s="216"/>
      <c r="N23" s="216"/>
      <c r="O23" s="216"/>
      <c r="P23" s="216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16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16"/>
    </row>
    <row r="24" spans="2:49" ht="17.25" customHeight="1" x14ac:dyDescent="0.25">
      <c r="B24" s="220" t="s">
        <v>325</v>
      </c>
      <c r="C24" s="225"/>
      <c r="D24" s="225"/>
      <c r="E24" s="225"/>
      <c r="F24" s="225"/>
      <c r="G24" s="225"/>
      <c r="H24" s="225"/>
      <c r="I24" s="156"/>
      <c r="J24" s="156"/>
      <c r="K24" s="156"/>
      <c r="L24" s="156"/>
      <c r="M24" s="156"/>
      <c r="N24" s="156"/>
      <c r="O24" s="156"/>
      <c r="P24" s="147"/>
      <c r="Q24" s="153"/>
      <c r="R24" s="226" t="s">
        <v>334</v>
      </c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157"/>
      <c r="AG24" s="226" t="s">
        <v>367</v>
      </c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8"/>
      <c r="AU24" s="228"/>
      <c r="AV24" s="228"/>
      <c r="AW24" s="156"/>
    </row>
    <row r="25" spans="2:49" ht="13.5" customHeight="1" x14ac:dyDescent="0.25">
      <c r="B25" s="229" t="s">
        <v>333</v>
      </c>
      <c r="C25" s="229"/>
      <c r="D25" s="229"/>
      <c r="E25" s="229"/>
      <c r="F25" s="229"/>
      <c r="G25" s="229"/>
      <c r="H25" s="229"/>
      <c r="I25" s="147"/>
      <c r="J25" s="147"/>
      <c r="K25" s="147"/>
      <c r="L25" s="147"/>
      <c r="M25" s="147"/>
      <c r="N25" s="147"/>
      <c r="O25" s="147"/>
      <c r="P25" s="147"/>
      <c r="Q25" s="14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15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151"/>
      <c r="AU25" s="147"/>
      <c r="AV25" s="151"/>
      <c r="AW25" s="151"/>
    </row>
    <row r="26" spans="2:49" ht="18.75" customHeight="1" x14ac:dyDescent="0.25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158"/>
      <c r="R26" s="158"/>
      <c r="S26" s="158"/>
      <c r="T26" s="158"/>
      <c r="U26" s="158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</row>
    <row r="27" spans="2:49" ht="13.5" customHeight="1" x14ac:dyDescent="0.25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</row>
    <row r="28" spans="2:49" s="149" customFormat="1" ht="21" customHeight="1" x14ac:dyDescent="0.25">
      <c r="B28" s="238" t="s">
        <v>363</v>
      </c>
      <c r="C28" s="238"/>
      <c r="D28" s="238"/>
      <c r="E28" s="238"/>
      <c r="F28" s="238"/>
      <c r="G28" s="238"/>
      <c r="H28" s="238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8"/>
    </row>
    <row r="29" spans="2:49" s="149" customFormat="1" ht="50.25" customHeight="1" x14ac:dyDescent="0.25">
      <c r="B29" s="232" t="s">
        <v>366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</row>
    <row r="30" spans="2:49" ht="13.5" customHeight="1" x14ac:dyDescent="0.25">
      <c r="M30" s="236"/>
      <c r="N30" s="236"/>
      <c r="O30" s="219"/>
      <c r="P30" s="219"/>
      <c r="Q30" s="219"/>
      <c r="R30" s="219"/>
      <c r="S30" s="219"/>
      <c r="T30" s="236"/>
      <c r="U30" s="236"/>
      <c r="V30" s="237"/>
      <c r="W30" s="237"/>
      <c r="X30" s="237"/>
      <c r="Y30" s="237"/>
      <c r="Z30" s="237"/>
      <c r="AA30" s="237"/>
      <c r="AB30" s="149"/>
      <c r="AC30" s="149"/>
    </row>
    <row r="31" spans="2:49" ht="19.5" customHeight="1" x14ac:dyDescent="0.25">
      <c r="C31" s="235" t="s">
        <v>326</v>
      </c>
      <c r="D31" s="235"/>
      <c r="E31" s="235"/>
      <c r="F31" s="235"/>
      <c r="G31" s="235"/>
      <c r="H31" s="235"/>
      <c r="I31" s="235"/>
    </row>
    <row r="33" spans="3:47" ht="13.5" customHeight="1" x14ac:dyDescent="0.25">
      <c r="C33" s="233" t="s">
        <v>365</v>
      </c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</row>
    <row r="35" spans="3:47" ht="13.5" customHeight="1" x14ac:dyDescent="0.25">
      <c r="C35" s="233" t="s">
        <v>364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</row>
    <row r="37" spans="3:47" ht="13.5" customHeight="1" x14ac:dyDescent="0.25"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</row>
    <row r="44" spans="3:47" ht="13.5" customHeight="1" x14ac:dyDescent="0.25"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</row>
    <row r="46" spans="3:47" ht="13.5" customHeight="1" x14ac:dyDescent="0.25"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</row>
    <row r="48" spans="3:47" ht="13.5" customHeight="1" x14ac:dyDescent="0.25"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</row>
    <row r="50" spans="3:48" ht="48.75" customHeight="1" x14ac:dyDescent="0.25"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</row>
    <row r="55" spans="3:48" ht="13.5" customHeight="1" x14ac:dyDescent="0.25">
      <c r="G55" s="160"/>
    </row>
  </sheetData>
  <mergeCells count="53">
    <mergeCell ref="V27:AW27"/>
    <mergeCell ref="B29:AV29"/>
    <mergeCell ref="C48:AU48"/>
    <mergeCell ref="C50:AV50"/>
    <mergeCell ref="C31:I31"/>
    <mergeCell ref="C33:AU33"/>
    <mergeCell ref="C35:AF35"/>
    <mergeCell ref="C37:AU37"/>
    <mergeCell ref="C44:AU44"/>
    <mergeCell ref="C46:AU46"/>
    <mergeCell ref="M30:N30"/>
    <mergeCell ref="O30:S30"/>
    <mergeCell ref="T30:U30"/>
    <mergeCell ref="V30:AA30"/>
    <mergeCell ref="B28:H28"/>
    <mergeCell ref="R24:AE25"/>
    <mergeCell ref="AG24:AS25"/>
    <mergeCell ref="AT24:AV24"/>
    <mergeCell ref="B25:H25"/>
    <mergeCell ref="H19:AW19"/>
    <mergeCell ref="H20:AW20"/>
    <mergeCell ref="H21:AW21"/>
    <mergeCell ref="H22:AW22"/>
    <mergeCell ref="H23:AW23"/>
    <mergeCell ref="B26:P26"/>
    <mergeCell ref="V26:AW26"/>
    <mergeCell ref="H18:AW18"/>
    <mergeCell ref="B11:D11"/>
    <mergeCell ref="H11:AV11"/>
    <mergeCell ref="B12:AW12"/>
    <mergeCell ref="B13:D13"/>
    <mergeCell ref="H13:AO13"/>
    <mergeCell ref="B14:D14"/>
    <mergeCell ref="H14:AV14"/>
    <mergeCell ref="B15:H15"/>
    <mergeCell ref="B16:H16"/>
    <mergeCell ref="R16:AB16"/>
    <mergeCell ref="AG16:AJ16"/>
    <mergeCell ref="B17:H17"/>
    <mergeCell ref="B24:H24"/>
    <mergeCell ref="AM6:AU6"/>
    <mergeCell ref="B7:AW7"/>
    <mergeCell ref="B8:AW8"/>
    <mergeCell ref="B9:AW9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B22"/>
  <sheetViews>
    <sheetView showGridLines="0" zoomScaleNormal="100" workbookViewId="0">
      <selection activeCell="BC12" sqref="BC12"/>
    </sheetView>
  </sheetViews>
  <sheetFormatPr defaultColWidth="12.5703125" defaultRowHeight="14.25" customHeight="1" x14ac:dyDescent="0.15"/>
  <cols>
    <col min="1" max="1" width="5" style="51" customWidth="1"/>
    <col min="2" max="15" width="2.85546875" style="51" customWidth="1"/>
    <col min="16" max="16" width="3.28515625" style="51" customWidth="1"/>
    <col min="17" max="21" width="2.85546875" style="51" customWidth="1"/>
    <col min="22" max="22" width="3.140625" style="51" customWidth="1"/>
    <col min="23" max="37" width="2.85546875" style="51" customWidth="1"/>
    <col min="38" max="38" width="3.140625" style="51" customWidth="1"/>
    <col min="39" max="39" width="3.42578125" style="51" customWidth="1"/>
    <col min="40" max="40" width="2.85546875" style="51" customWidth="1"/>
    <col min="41" max="41" width="3.28515625" style="51" customWidth="1"/>
    <col min="42" max="53" width="2.85546875" style="51" customWidth="1"/>
    <col min="54" max="54" width="11.28515625" style="51" customWidth="1"/>
    <col min="55" max="256" width="12.5703125" style="51"/>
    <col min="257" max="257" width="5" style="51" customWidth="1"/>
    <col min="258" max="271" width="2.85546875" style="51" customWidth="1"/>
    <col min="272" max="272" width="3.28515625" style="51" customWidth="1"/>
    <col min="273" max="277" width="2.85546875" style="51" customWidth="1"/>
    <col min="278" max="278" width="3.140625" style="51" customWidth="1"/>
    <col min="279" max="293" width="2.85546875" style="51" customWidth="1"/>
    <col min="294" max="294" width="3.140625" style="51" customWidth="1"/>
    <col min="295" max="295" width="3.42578125" style="51" customWidth="1"/>
    <col min="296" max="296" width="2.85546875" style="51" customWidth="1"/>
    <col min="297" max="297" width="3.28515625" style="51" customWidth="1"/>
    <col min="298" max="309" width="2.85546875" style="51" customWidth="1"/>
    <col min="310" max="512" width="12.5703125" style="51"/>
    <col min="513" max="513" width="5" style="51" customWidth="1"/>
    <col min="514" max="527" width="2.85546875" style="51" customWidth="1"/>
    <col min="528" max="528" width="3.28515625" style="51" customWidth="1"/>
    <col min="529" max="533" width="2.85546875" style="51" customWidth="1"/>
    <col min="534" max="534" width="3.140625" style="51" customWidth="1"/>
    <col min="535" max="549" width="2.85546875" style="51" customWidth="1"/>
    <col min="550" max="550" width="3.140625" style="51" customWidth="1"/>
    <col min="551" max="551" width="3.42578125" style="51" customWidth="1"/>
    <col min="552" max="552" width="2.85546875" style="51" customWidth="1"/>
    <col min="553" max="553" width="3.28515625" style="51" customWidth="1"/>
    <col min="554" max="565" width="2.85546875" style="51" customWidth="1"/>
    <col min="566" max="768" width="12.5703125" style="51"/>
    <col min="769" max="769" width="5" style="51" customWidth="1"/>
    <col min="770" max="783" width="2.85546875" style="51" customWidth="1"/>
    <col min="784" max="784" width="3.28515625" style="51" customWidth="1"/>
    <col min="785" max="789" width="2.85546875" style="51" customWidth="1"/>
    <col min="790" max="790" width="3.140625" style="51" customWidth="1"/>
    <col min="791" max="805" width="2.85546875" style="51" customWidth="1"/>
    <col min="806" max="806" width="3.140625" style="51" customWidth="1"/>
    <col min="807" max="807" width="3.42578125" style="51" customWidth="1"/>
    <col min="808" max="808" width="2.85546875" style="51" customWidth="1"/>
    <col min="809" max="809" width="3.28515625" style="51" customWidth="1"/>
    <col min="810" max="821" width="2.85546875" style="51" customWidth="1"/>
    <col min="822" max="1024" width="12.5703125" style="51"/>
    <col min="1025" max="1025" width="5" style="51" customWidth="1"/>
    <col min="1026" max="1039" width="2.85546875" style="51" customWidth="1"/>
    <col min="1040" max="1040" width="3.28515625" style="51" customWidth="1"/>
    <col min="1041" max="1045" width="2.85546875" style="51" customWidth="1"/>
    <col min="1046" max="1046" width="3.140625" style="51" customWidth="1"/>
    <col min="1047" max="1061" width="2.85546875" style="51" customWidth="1"/>
    <col min="1062" max="1062" width="3.140625" style="51" customWidth="1"/>
    <col min="1063" max="1063" width="3.42578125" style="51" customWidth="1"/>
    <col min="1064" max="1064" width="2.85546875" style="51" customWidth="1"/>
    <col min="1065" max="1065" width="3.28515625" style="51" customWidth="1"/>
    <col min="1066" max="1077" width="2.85546875" style="51" customWidth="1"/>
    <col min="1078" max="1280" width="12.5703125" style="51"/>
    <col min="1281" max="1281" width="5" style="51" customWidth="1"/>
    <col min="1282" max="1295" width="2.85546875" style="51" customWidth="1"/>
    <col min="1296" max="1296" width="3.28515625" style="51" customWidth="1"/>
    <col min="1297" max="1301" width="2.85546875" style="51" customWidth="1"/>
    <col min="1302" max="1302" width="3.140625" style="51" customWidth="1"/>
    <col min="1303" max="1317" width="2.85546875" style="51" customWidth="1"/>
    <col min="1318" max="1318" width="3.140625" style="51" customWidth="1"/>
    <col min="1319" max="1319" width="3.42578125" style="51" customWidth="1"/>
    <col min="1320" max="1320" width="2.85546875" style="51" customWidth="1"/>
    <col min="1321" max="1321" width="3.28515625" style="51" customWidth="1"/>
    <col min="1322" max="1333" width="2.85546875" style="51" customWidth="1"/>
    <col min="1334" max="1536" width="12.5703125" style="51"/>
    <col min="1537" max="1537" width="5" style="51" customWidth="1"/>
    <col min="1538" max="1551" width="2.85546875" style="51" customWidth="1"/>
    <col min="1552" max="1552" width="3.28515625" style="51" customWidth="1"/>
    <col min="1553" max="1557" width="2.85546875" style="51" customWidth="1"/>
    <col min="1558" max="1558" width="3.140625" style="51" customWidth="1"/>
    <col min="1559" max="1573" width="2.85546875" style="51" customWidth="1"/>
    <col min="1574" max="1574" width="3.140625" style="51" customWidth="1"/>
    <col min="1575" max="1575" width="3.42578125" style="51" customWidth="1"/>
    <col min="1576" max="1576" width="2.85546875" style="51" customWidth="1"/>
    <col min="1577" max="1577" width="3.28515625" style="51" customWidth="1"/>
    <col min="1578" max="1589" width="2.85546875" style="51" customWidth="1"/>
    <col min="1590" max="1792" width="12.5703125" style="51"/>
    <col min="1793" max="1793" width="5" style="51" customWidth="1"/>
    <col min="1794" max="1807" width="2.85546875" style="51" customWidth="1"/>
    <col min="1808" max="1808" width="3.28515625" style="51" customWidth="1"/>
    <col min="1809" max="1813" width="2.85546875" style="51" customWidth="1"/>
    <col min="1814" max="1814" width="3.140625" style="51" customWidth="1"/>
    <col min="1815" max="1829" width="2.85546875" style="51" customWidth="1"/>
    <col min="1830" max="1830" width="3.140625" style="51" customWidth="1"/>
    <col min="1831" max="1831" width="3.42578125" style="51" customWidth="1"/>
    <col min="1832" max="1832" width="2.85546875" style="51" customWidth="1"/>
    <col min="1833" max="1833" width="3.28515625" style="51" customWidth="1"/>
    <col min="1834" max="1845" width="2.85546875" style="51" customWidth="1"/>
    <col min="1846" max="2048" width="12.5703125" style="51"/>
    <col min="2049" max="2049" width="5" style="51" customWidth="1"/>
    <col min="2050" max="2063" width="2.85546875" style="51" customWidth="1"/>
    <col min="2064" max="2064" width="3.28515625" style="51" customWidth="1"/>
    <col min="2065" max="2069" width="2.85546875" style="51" customWidth="1"/>
    <col min="2070" max="2070" width="3.140625" style="51" customWidth="1"/>
    <col min="2071" max="2085" width="2.85546875" style="51" customWidth="1"/>
    <col min="2086" max="2086" width="3.140625" style="51" customWidth="1"/>
    <col min="2087" max="2087" width="3.42578125" style="51" customWidth="1"/>
    <col min="2088" max="2088" width="2.85546875" style="51" customWidth="1"/>
    <col min="2089" max="2089" width="3.28515625" style="51" customWidth="1"/>
    <col min="2090" max="2101" width="2.85546875" style="51" customWidth="1"/>
    <col min="2102" max="2304" width="12.5703125" style="51"/>
    <col min="2305" max="2305" width="5" style="51" customWidth="1"/>
    <col min="2306" max="2319" width="2.85546875" style="51" customWidth="1"/>
    <col min="2320" max="2320" width="3.28515625" style="51" customWidth="1"/>
    <col min="2321" max="2325" width="2.85546875" style="51" customWidth="1"/>
    <col min="2326" max="2326" width="3.140625" style="51" customWidth="1"/>
    <col min="2327" max="2341" width="2.85546875" style="51" customWidth="1"/>
    <col min="2342" max="2342" width="3.140625" style="51" customWidth="1"/>
    <col min="2343" max="2343" width="3.42578125" style="51" customWidth="1"/>
    <col min="2344" max="2344" width="2.85546875" style="51" customWidth="1"/>
    <col min="2345" max="2345" width="3.28515625" style="51" customWidth="1"/>
    <col min="2346" max="2357" width="2.85546875" style="51" customWidth="1"/>
    <col min="2358" max="2560" width="12.5703125" style="51"/>
    <col min="2561" max="2561" width="5" style="51" customWidth="1"/>
    <col min="2562" max="2575" width="2.85546875" style="51" customWidth="1"/>
    <col min="2576" max="2576" width="3.28515625" style="51" customWidth="1"/>
    <col min="2577" max="2581" width="2.85546875" style="51" customWidth="1"/>
    <col min="2582" max="2582" width="3.140625" style="51" customWidth="1"/>
    <col min="2583" max="2597" width="2.85546875" style="51" customWidth="1"/>
    <col min="2598" max="2598" width="3.140625" style="51" customWidth="1"/>
    <col min="2599" max="2599" width="3.42578125" style="51" customWidth="1"/>
    <col min="2600" max="2600" width="2.85546875" style="51" customWidth="1"/>
    <col min="2601" max="2601" width="3.28515625" style="51" customWidth="1"/>
    <col min="2602" max="2613" width="2.85546875" style="51" customWidth="1"/>
    <col min="2614" max="2816" width="12.5703125" style="51"/>
    <col min="2817" max="2817" width="5" style="51" customWidth="1"/>
    <col min="2818" max="2831" width="2.85546875" style="51" customWidth="1"/>
    <col min="2832" max="2832" width="3.28515625" style="51" customWidth="1"/>
    <col min="2833" max="2837" width="2.85546875" style="51" customWidth="1"/>
    <col min="2838" max="2838" width="3.140625" style="51" customWidth="1"/>
    <col min="2839" max="2853" width="2.85546875" style="51" customWidth="1"/>
    <col min="2854" max="2854" width="3.140625" style="51" customWidth="1"/>
    <col min="2855" max="2855" width="3.42578125" style="51" customWidth="1"/>
    <col min="2856" max="2856" width="2.85546875" style="51" customWidth="1"/>
    <col min="2857" max="2857" width="3.28515625" style="51" customWidth="1"/>
    <col min="2858" max="2869" width="2.85546875" style="51" customWidth="1"/>
    <col min="2870" max="3072" width="12.5703125" style="51"/>
    <col min="3073" max="3073" width="5" style="51" customWidth="1"/>
    <col min="3074" max="3087" width="2.85546875" style="51" customWidth="1"/>
    <col min="3088" max="3088" width="3.28515625" style="51" customWidth="1"/>
    <col min="3089" max="3093" width="2.85546875" style="51" customWidth="1"/>
    <col min="3094" max="3094" width="3.140625" style="51" customWidth="1"/>
    <col min="3095" max="3109" width="2.85546875" style="51" customWidth="1"/>
    <col min="3110" max="3110" width="3.140625" style="51" customWidth="1"/>
    <col min="3111" max="3111" width="3.42578125" style="51" customWidth="1"/>
    <col min="3112" max="3112" width="2.85546875" style="51" customWidth="1"/>
    <col min="3113" max="3113" width="3.28515625" style="51" customWidth="1"/>
    <col min="3114" max="3125" width="2.85546875" style="51" customWidth="1"/>
    <col min="3126" max="3328" width="12.5703125" style="51"/>
    <col min="3329" max="3329" width="5" style="51" customWidth="1"/>
    <col min="3330" max="3343" width="2.85546875" style="51" customWidth="1"/>
    <col min="3344" max="3344" width="3.28515625" style="51" customWidth="1"/>
    <col min="3345" max="3349" width="2.85546875" style="51" customWidth="1"/>
    <col min="3350" max="3350" width="3.140625" style="51" customWidth="1"/>
    <col min="3351" max="3365" width="2.85546875" style="51" customWidth="1"/>
    <col min="3366" max="3366" width="3.140625" style="51" customWidth="1"/>
    <col min="3367" max="3367" width="3.42578125" style="51" customWidth="1"/>
    <col min="3368" max="3368" width="2.85546875" style="51" customWidth="1"/>
    <col min="3369" max="3369" width="3.28515625" style="51" customWidth="1"/>
    <col min="3370" max="3381" width="2.85546875" style="51" customWidth="1"/>
    <col min="3382" max="3584" width="12.5703125" style="51"/>
    <col min="3585" max="3585" width="5" style="51" customWidth="1"/>
    <col min="3586" max="3599" width="2.85546875" style="51" customWidth="1"/>
    <col min="3600" max="3600" width="3.28515625" style="51" customWidth="1"/>
    <col min="3601" max="3605" width="2.85546875" style="51" customWidth="1"/>
    <col min="3606" max="3606" width="3.140625" style="51" customWidth="1"/>
    <col min="3607" max="3621" width="2.85546875" style="51" customWidth="1"/>
    <col min="3622" max="3622" width="3.140625" style="51" customWidth="1"/>
    <col min="3623" max="3623" width="3.42578125" style="51" customWidth="1"/>
    <col min="3624" max="3624" width="2.85546875" style="51" customWidth="1"/>
    <col min="3625" max="3625" width="3.28515625" style="51" customWidth="1"/>
    <col min="3626" max="3637" width="2.85546875" style="51" customWidth="1"/>
    <col min="3638" max="3840" width="12.5703125" style="51"/>
    <col min="3841" max="3841" width="5" style="51" customWidth="1"/>
    <col min="3842" max="3855" width="2.85546875" style="51" customWidth="1"/>
    <col min="3856" max="3856" width="3.28515625" style="51" customWidth="1"/>
    <col min="3857" max="3861" width="2.85546875" style="51" customWidth="1"/>
    <col min="3862" max="3862" width="3.140625" style="51" customWidth="1"/>
    <col min="3863" max="3877" width="2.85546875" style="51" customWidth="1"/>
    <col min="3878" max="3878" width="3.140625" style="51" customWidth="1"/>
    <col min="3879" max="3879" width="3.42578125" style="51" customWidth="1"/>
    <col min="3880" max="3880" width="2.85546875" style="51" customWidth="1"/>
    <col min="3881" max="3881" width="3.28515625" style="51" customWidth="1"/>
    <col min="3882" max="3893" width="2.85546875" style="51" customWidth="1"/>
    <col min="3894" max="4096" width="12.5703125" style="51"/>
    <col min="4097" max="4097" width="5" style="51" customWidth="1"/>
    <col min="4098" max="4111" width="2.85546875" style="51" customWidth="1"/>
    <col min="4112" max="4112" width="3.28515625" style="51" customWidth="1"/>
    <col min="4113" max="4117" width="2.85546875" style="51" customWidth="1"/>
    <col min="4118" max="4118" width="3.140625" style="51" customWidth="1"/>
    <col min="4119" max="4133" width="2.85546875" style="51" customWidth="1"/>
    <col min="4134" max="4134" width="3.140625" style="51" customWidth="1"/>
    <col min="4135" max="4135" width="3.42578125" style="51" customWidth="1"/>
    <col min="4136" max="4136" width="2.85546875" style="51" customWidth="1"/>
    <col min="4137" max="4137" width="3.28515625" style="51" customWidth="1"/>
    <col min="4138" max="4149" width="2.85546875" style="51" customWidth="1"/>
    <col min="4150" max="4352" width="12.5703125" style="51"/>
    <col min="4353" max="4353" width="5" style="51" customWidth="1"/>
    <col min="4354" max="4367" width="2.85546875" style="51" customWidth="1"/>
    <col min="4368" max="4368" width="3.28515625" style="51" customWidth="1"/>
    <col min="4369" max="4373" width="2.85546875" style="51" customWidth="1"/>
    <col min="4374" max="4374" width="3.140625" style="51" customWidth="1"/>
    <col min="4375" max="4389" width="2.85546875" style="51" customWidth="1"/>
    <col min="4390" max="4390" width="3.140625" style="51" customWidth="1"/>
    <col min="4391" max="4391" width="3.42578125" style="51" customWidth="1"/>
    <col min="4392" max="4392" width="2.85546875" style="51" customWidth="1"/>
    <col min="4393" max="4393" width="3.28515625" style="51" customWidth="1"/>
    <col min="4394" max="4405" width="2.85546875" style="51" customWidth="1"/>
    <col min="4406" max="4608" width="12.5703125" style="51"/>
    <col min="4609" max="4609" width="5" style="51" customWidth="1"/>
    <col min="4610" max="4623" width="2.85546875" style="51" customWidth="1"/>
    <col min="4624" max="4624" width="3.28515625" style="51" customWidth="1"/>
    <col min="4625" max="4629" width="2.85546875" style="51" customWidth="1"/>
    <col min="4630" max="4630" width="3.140625" style="51" customWidth="1"/>
    <col min="4631" max="4645" width="2.85546875" style="51" customWidth="1"/>
    <col min="4646" max="4646" width="3.140625" style="51" customWidth="1"/>
    <col min="4647" max="4647" width="3.42578125" style="51" customWidth="1"/>
    <col min="4648" max="4648" width="2.85546875" style="51" customWidth="1"/>
    <col min="4649" max="4649" width="3.28515625" style="51" customWidth="1"/>
    <col min="4650" max="4661" width="2.85546875" style="51" customWidth="1"/>
    <col min="4662" max="4864" width="12.5703125" style="51"/>
    <col min="4865" max="4865" width="5" style="51" customWidth="1"/>
    <col min="4866" max="4879" width="2.85546875" style="51" customWidth="1"/>
    <col min="4880" max="4880" width="3.28515625" style="51" customWidth="1"/>
    <col min="4881" max="4885" width="2.85546875" style="51" customWidth="1"/>
    <col min="4886" max="4886" width="3.140625" style="51" customWidth="1"/>
    <col min="4887" max="4901" width="2.85546875" style="51" customWidth="1"/>
    <col min="4902" max="4902" width="3.140625" style="51" customWidth="1"/>
    <col min="4903" max="4903" width="3.42578125" style="51" customWidth="1"/>
    <col min="4904" max="4904" width="2.85546875" style="51" customWidth="1"/>
    <col min="4905" max="4905" width="3.28515625" style="51" customWidth="1"/>
    <col min="4906" max="4917" width="2.85546875" style="51" customWidth="1"/>
    <col min="4918" max="5120" width="12.5703125" style="51"/>
    <col min="5121" max="5121" width="5" style="51" customWidth="1"/>
    <col min="5122" max="5135" width="2.85546875" style="51" customWidth="1"/>
    <col min="5136" max="5136" width="3.28515625" style="51" customWidth="1"/>
    <col min="5137" max="5141" width="2.85546875" style="51" customWidth="1"/>
    <col min="5142" max="5142" width="3.140625" style="51" customWidth="1"/>
    <col min="5143" max="5157" width="2.85546875" style="51" customWidth="1"/>
    <col min="5158" max="5158" width="3.140625" style="51" customWidth="1"/>
    <col min="5159" max="5159" width="3.42578125" style="51" customWidth="1"/>
    <col min="5160" max="5160" width="2.85546875" style="51" customWidth="1"/>
    <col min="5161" max="5161" width="3.28515625" style="51" customWidth="1"/>
    <col min="5162" max="5173" width="2.85546875" style="51" customWidth="1"/>
    <col min="5174" max="5376" width="12.5703125" style="51"/>
    <col min="5377" max="5377" width="5" style="51" customWidth="1"/>
    <col min="5378" max="5391" width="2.85546875" style="51" customWidth="1"/>
    <col min="5392" max="5392" width="3.28515625" style="51" customWidth="1"/>
    <col min="5393" max="5397" width="2.85546875" style="51" customWidth="1"/>
    <col min="5398" max="5398" width="3.140625" style="51" customWidth="1"/>
    <col min="5399" max="5413" width="2.85546875" style="51" customWidth="1"/>
    <col min="5414" max="5414" width="3.140625" style="51" customWidth="1"/>
    <col min="5415" max="5415" width="3.42578125" style="51" customWidth="1"/>
    <col min="5416" max="5416" width="2.85546875" style="51" customWidth="1"/>
    <col min="5417" max="5417" width="3.28515625" style="51" customWidth="1"/>
    <col min="5418" max="5429" width="2.85546875" style="51" customWidth="1"/>
    <col min="5430" max="5632" width="12.5703125" style="51"/>
    <col min="5633" max="5633" width="5" style="51" customWidth="1"/>
    <col min="5634" max="5647" width="2.85546875" style="51" customWidth="1"/>
    <col min="5648" max="5648" width="3.28515625" style="51" customWidth="1"/>
    <col min="5649" max="5653" width="2.85546875" style="51" customWidth="1"/>
    <col min="5654" max="5654" width="3.140625" style="51" customWidth="1"/>
    <col min="5655" max="5669" width="2.85546875" style="51" customWidth="1"/>
    <col min="5670" max="5670" width="3.140625" style="51" customWidth="1"/>
    <col min="5671" max="5671" width="3.42578125" style="51" customWidth="1"/>
    <col min="5672" max="5672" width="2.85546875" style="51" customWidth="1"/>
    <col min="5673" max="5673" width="3.28515625" style="51" customWidth="1"/>
    <col min="5674" max="5685" width="2.85546875" style="51" customWidth="1"/>
    <col min="5686" max="5888" width="12.5703125" style="51"/>
    <col min="5889" max="5889" width="5" style="51" customWidth="1"/>
    <col min="5890" max="5903" width="2.85546875" style="51" customWidth="1"/>
    <col min="5904" max="5904" width="3.28515625" style="51" customWidth="1"/>
    <col min="5905" max="5909" width="2.85546875" style="51" customWidth="1"/>
    <col min="5910" max="5910" width="3.140625" style="51" customWidth="1"/>
    <col min="5911" max="5925" width="2.85546875" style="51" customWidth="1"/>
    <col min="5926" max="5926" width="3.140625" style="51" customWidth="1"/>
    <col min="5927" max="5927" width="3.42578125" style="51" customWidth="1"/>
    <col min="5928" max="5928" width="2.85546875" style="51" customWidth="1"/>
    <col min="5929" max="5929" width="3.28515625" style="51" customWidth="1"/>
    <col min="5930" max="5941" width="2.85546875" style="51" customWidth="1"/>
    <col min="5942" max="6144" width="12.5703125" style="51"/>
    <col min="6145" max="6145" width="5" style="51" customWidth="1"/>
    <col min="6146" max="6159" width="2.85546875" style="51" customWidth="1"/>
    <col min="6160" max="6160" width="3.28515625" style="51" customWidth="1"/>
    <col min="6161" max="6165" width="2.85546875" style="51" customWidth="1"/>
    <col min="6166" max="6166" width="3.140625" style="51" customWidth="1"/>
    <col min="6167" max="6181" width="2.85546875" style="51" customWidth="1"/>
    <col min="6182" max="6182" width="3.140625" style="51" customWidth="1"/>
    <col min="6183" max="6183" width="3.42578125" style="51" customWidth="1"/>
    <col min="6184" max="6184" width="2.85546875" style="51" customWidth="1"/>
    <col min="6185" max="6185" width="3.28515625" style="51" customWidth="1"/>
    <col min="6186" max="6197" width="2.85546875" style="51" customWidth="1"/>
    <col min="6198" max="6400" width="12.5703125" style="51"/>
    <col min="6401" max="6401" width="5" style="51" customWidth="1"/>
    <col min="6402" max="6415" width="2.85546875" style="51" customWidth="1"/>
    <col min="6416" max="6416" width="3.28515625" style="51" customWidth="1"/>
    <col min="6417" max="6421" width="2.85546875" style="51" customWidth="1"/>
    <col min="6422" max="6422" width="3.140625" style="51" customWidth="1"/>
    <col min="6423" max="6437" width="2.85546875" style="51" customWidth="1"/>
    <col min="6438" max="6438" width="3.140625" style="51" customWidth="1"/>
    <col min="6439" max="6439" width="3.42578125" style="51" customWidth="1"/>
    <col min="6440" max="6440" width="2.85546875" style="51" customWidth="1"/>
    <col min="6441" max="6441" width="3.28515625" style="51" customWidth="1"/>
    <col min="6442" max="6453" width="2.85546875" style="51" customWidth="1"/>
    <col min="6454" max="6656" width="12.5703125" style="51"/>
    <col min="6657" max="6657" width="5" style="51" customWidth="1"/>
    <col min="6658" max="6671" width="2.85546875" style="51" customWidth="1"/>
    <col min="6672" max="6672" width="3.28515625" style="51" customWidth="1"/>
    <col min="6673" max="6677" width="2.85546875" style="51" customWidth="1"/>
    <col min="6678" max="6678" width="3.140625" style="51" customWidth="1"/>
    <col min="6679" max="6693" width="2.85546875" style="51" customWidth="1"/>
    <col min="6694" max="6694" width="3.140625" style="51" customWidth="1"/>
    <col min="6695" max="6695" width="3.42578125" style="51" customWidth="1"/>
    <col min="6696" max="6696" width="2.85546875" style="51" customWidth="1"/>
    <col min="6697" max="6697" width="3.28515625" style="51" customWidth="1"/>
    <col min="6698" max="6709" width="2.85546875" style="51" customWidth="1"/>
    <col min="6710" max="6912" width="12.5703125" style="51"/>
    <col min="6913" max="6913" width="5" style="51" customWidth="1"/>
    <col min="6914" max="6927" width="2.85546875" style="51" customWidth="1"/>
    <col min="6928" max="6928" width="3.28515625" style="51" customWidth="1"/>
    <col min="6929" max="6933" width="2.85546875" style="51" customWidth="1"/>
    <col min="6934" max="6934" width="3.140625" style="51" customWidth="1"/>
    <col min="6935" max="6949" width="2.85546875" style="51" customWidth="1"/>
    <col min="6950" max="6950" width="3.140625" style="51" customWidth="1"/>
    <col min="6951" max="6951" width="3.42578125" style="51" customWidth="1"/>
    <col min="6952" max="6952" width="2.85546875" style="51" customWidth="1"/>
    <col min="6953" max="6953" width="3.28515625" style="51" customWidth="1"/>
    <col min="6954" max="6965" width="2.85546875" style="51" customWidth="1"/>
    <col min="6966" max="7168" width="12.5703125" style="51"/>
    <col min="7169" max="7169" width="5" style="51" customWidth="1"/>
    <col min="7170" max="7183" width="2.85546875" style="51" customWidth="1"/>
    <col min="7184" max="7184" width="3.28515625" style="51" customWidth="1"/>
    <col min="7185" max="7189" width="2.85546875" style="51" customWidth="1"/>
    <col min="7190" max="7190" width="3.140625" style="51" customWidth="1"/>
    <col min="7191" max="7205" width="2.85546875" style="51" customWidth="1"/>
    <col min="7206" max="7206" width="3.140625" style="51" customWidth="1"/>
    <col min="7207" max="7207" width="3.42578125" style="51" customWidth="1"/>
    <col min="7208" max="7208" width="2.85546875" style="51" customWidth="1"/>
    <col min="7209" max="7209" width="3.28515625" style="51" customWidth="1"/>
    <col min="7210" max="7221" width="2.85546875" style="51" customWidth="1"/>
    <col min="7222" max="7424" width="12.5703125" style="51"/>
    <col min="7425" max="7425" width="5" style="51" customWidth="1"/>
    <col min="7426" max="7439" width="2.85546875" style="51" customWidth="1"/>
    <col min="7440" max="7440" width="3.28515625" style="51" customWidth="1"/>
    <col min="7441" max="7445" width="2.85546875" style="51" customWidth="1"/>
    <col min="7446" max="7446" width="3.140625" style="51" customWidth="1"/>
    <col min="7447" max="7461" width="2.85546875" style="51" customWidth="1"/>
    <col min="7462" max="7462" width="3.140625" style="51" customWidth="1"/>
    <col min="7463" max="7463" width="3.42578125" style="51" customWidth="1"/>
    <col min="7464" max="7464" width="2.85546875" style="51" customWidth="1"/>
    <col min="7465" max="7465" width="3.28515625" style="51" customWidth="1"/>
    <col min="7466" max="7477" width="2.85546875" style="51" customWidth="1"/>
    <col min="7478" max="7680" width="12.5703125" style="51"/>
    <col min="7681" max="7681" width="5" style="51" customWidth="1"/>
    <col min="7682" max="7695" width="2.85546875" style="51" customWidth="1"/>
    <col min="7696" max="7696" width="3.28515625" style="51" customWidth="1"/>
    <col min="7697" max="7701" width="2.85546875" style="51" customWidth="1"/>
    <col min="7702" max="7702" width="3.140625" style="51" customWidth="1"/>
    <col min="7703" max="7717" width="2.85546875" style="51" customWidth="1"/>
    <col min="7718" max="7718" width="3.140625" style="51" customWidth="1"/>
    <col min="7719" max="7719" width="3.42578125" style="51" customWidth="1"/>
    <col min="7720" max="7720" width="2.85546875" style="51" customWidth="1"/>
    <col min="7721" max="7721" width="3.28515625" style="51" customWidth="1"/>
    <col min="7722" max="7733" width="2.85546875" style="51" customWidth="1"/>
    <col min="7734" max="7936" width="12.5703125" style="51"/>
    <col min="7937" max="7937" width="5" style="51" customWidth="1"/>
    <col min="7938" max="7951" width="2.85546875" style="51" customWidth="1"/>
    <col min="7952" max="7952" width="3.28515625" style="51" customWidth="1"/>
    <col min="7953" max="7957" width="2.85546875" style="51" customWidth="1"/>
    <col min="7958" max="7958" width="3.140625" style="51" customWidth="1"/>
    <col min="7959" max="7973" width="2.85546875" style="51" customWidth="1"/>
    <col min="7974" max="7974" width="3.140625" style="51" customWidth="1"/>
    <col min="7975" max="7975" width="3.42578125" style="51" customWidth="1"/>
    <col min="7976" max="7976" width="2.85546875" style="51" customWidth="1"/>
    <col min="7977" max="7977" width="3.28515625" style="51" customWidth="1"/>
    <col min="7978" max="7989" width="2.85546875" style="51" customWidth="1"/>
    <col min="7990" max="8192" width="12.5703125" style="51"/>
    <col min="8193" max="8193" width="5" style="51" customWidth="1"/>
    <col min="8194" max="8207" width="2.85546875" style="51" customWidth="1"/>
    <col min="8208" max="8208" width="3.28515625" style="51" customWidth="1"/>
    <col min="8209" max="8213" width="2.85546875" style="51" customWidth="1"/>
    <col min="8214" max="8214" width="3.140625" style="51" customWidth="1"/>
    <col min="8215" max="8229" width="2.85546875" style="51" customWidth="1"/>
    <col min="8230" max="8230" width="3.140625" style="51" customWidth="1"/>
    <col min="8231" max="8231" width="3.42578125" style="51" customWidth="1"/>
    <col min="8232" max="8232" width="2.85546875" style="51" customWidth="1"/>
    <col min="8233" max="8233" width="3.28515625" style="51" customWidth="1"/>
    <col min="8234" max="8245" width="2.85546875" style="51" customWidth="1"/>
    <col min="8246" max="8448" width="12.5703125" style="51"/>
    <col min="8449" max="8449" width="5" style="51" customWidth="1"/>
    <col min="8450" max="8463" width="2.85546875" style="51" customWidth="1"/>
    <col min="8464" max="8464" width="3.28515625" style="51" customWidth="1"/>
    <col min="8465" max="8469" width="2.85546875" style="51" customWidth="1"/>
    <col min="8470" max="8470" width="3.140625" style="51" customWidth="1"/>
    <col min="8471" max="8485" width="2.85546875" style="51" customWidth="1"/>
    <col min="8486" max="8486" width="3.140625" style="51" customWidth="1"/>
    <col min="8487" max="8487" width="3.42578125" style="51" customWidth="1"/>
    <col min="8488" max="8488" width="2.85546875" style="51" customWidth="1"/>
    <col min="8489" max="8489" width="3.28515625" style="51" customWidth="1"/>
    <col min="8490" max="8501" width="2.85546875" style="51" customWidth="1"/>
    <col min="8502" max="8704" width="12.5703125" style="51"/>
    <col min="8705" max="8705" width="5" style="51" customWidth="1"/>
    <col min="8706" max="8719" width="2.85546875" style="51" customWidth="1"/>
    <col min="8720" max="8720" width="3.28515625" style="51" customWidth="1"/>
    <col min="8721" max="8725" width="2.85546875" style="51" customWidth="1"/>
    <col min="8726" max="8726" width="3.140625" style="51" customWidth="1"/>
    <col min="8727" max="8741" width="2.85546875" style="51" customWidth="1"/>
    <col min="8742" max="8742" width="3.140625" style="51" customWidth="1"/>
    <col min="8743" max="8743" width="3.42578125" style="51" customWidth="1"/>
    <col min="8744" max="8744" width="2.85546875" style="51" customWidth="1"/>
    <col min="8745" max="8745" width="3.28515625" style="51" customWidth="1"/>
    <col min="8746" max="8757" width="2.85546875" style="51" customWidth="1"/>
    <col min="8758" max="8960" width="12.5703125" style="51"/>
    <col min="8961" max="8961" width="5" style="51" customWidth="1"/>
    <col min="8962" max="8975" width="2.85546875" style="51" customWidth="1"/>
    <col min="8976" max="8976" width="3.28515625" style="51" customWidth="1"/>
    <col min="8977" max="8981" width="2.85546875" style="51" customWidth="1"/>
    <col min="8982" max="8982" width="3.140625" style="51" customWidth="1"/>
    <col min="8983" max="8997" width="2.85546875" style="51" customWidth="1"/>
    <col min="8998" max="8998" width="3.140625" style="51" customWidth="1"/>
    <col min="8999" max="8999" width="3.42578125" style="51" customWidth="1"/>
    <col min="9000" max="9000" width="2.85546875" style="51" customWidth="1"/>
    <col min="9001" max="9001" width="3.28515625" style="51" customWidth="1"/>
    <col min="9002" max="9013" width="2.85546875" style="51" customWidth="1"/>
    <col min="9014" max="9216" width="12.5703125" style="51"/>
    <col min="9217" max="9217" width="5" style="51" customWidth="1"/>
    <col min="9218" max="9231" width="2.85546875" style="51" customWidth="1"/>
    <col min="9232" max="9232" width="3.28515625" style="51" customWidth="1"/>
    <col min="9233" max="9237" width="2.85546875" style="51" customWidth="1"/>
    <col min="9238" max="9238" width="3.140625" style="51" customWidth="1"/>
    <col min="9239" max="9253" width="2.85546875" style="51" customWidth="1"/>
    <col min="9254" max="9254" width="3.140625" style="51" customWidth="1"/>
    <col min="9255" max="9255" width="3.42578125" style="51" customWidth="1"/>
    <col min="9256" max="9256" width="2.85546875" style="51" customWidth="1"/>
    <col min="9257" max="9257" width="3.28515625" style="51" customWidth="1"/>
    <col min="9258" max="9269" width="2.85546875" style="51" customWidth="1"/>
    <col min="9270" max="9472" width="12.5703125" style="51"/>
    <col min="9473" max="9473" width="5" style="51" customWidth="1"/>
    <col min="9474" max="9487" width="2.85546875" style="51" customWidth="1"/>
    <col min="9488" max="9488" width="3.28515625" style="51" customWidth="1"/>
    <col min="9489" max="9493" width="2.85546875" style="51" customWidth="1"/>
    <col min="9494" max="9494" width="3.140625" style="51" customWidth="1"/>
    <col min="9495" max="9509" width="2.85546875" style="51" customWidth="1"/>
    <col min="9510" max="9510" width="3.140625" style="51" customWidth="1"/>
    <col min="9511" max="9511" width="3.42578125" style="51" customWidth="1"/>
    <col min="9512" max="9512" width="2.85546875" style="51" customWidth="1"/>
    <col min="9513" max="9513" width="3.28515625" style="51" customWidth="1"/>
    <col min="9514" max="9525" width="2.85546875" style="51" customWidth="1"/>
    <col min="9526" max="9728" width="12.5703125" style="51"/>
    <col min="9729" max="9729" width="5" style="51" customWidth="1"/>
    <col min="9730" max="9743" width="2.85546875" style="51" customWidth="1"/>
    <col min="9744" max="9744" width="3.28515625" style="51" customWidth="1"/>
    <col min="9745" max="9749" width="2.85546875" style="51" customWidth="1"/>
    <col min="9750" max="9750" width="3.140625" style="51" customWidth="1"/>
    <col min="9751" max="9765" width="2.85546875" style="51" customWidth="1"/>
    <col min="9766" max="9766" width="3.140625" style="51" customWidth="1"/>
    <col min="9767" max="9767" width="3.42578125" style="51" customWidth="1"/>
    <col min="9768" max="9768" width="2.85546875" style="51" customWidth="1"/>
    <col min="9769" max="9769" width="3.28515625" style="51" customWidth="1"/>
    <col min="9770" max="9781" width="2.85546875" style="51" customWidth="1"/>
    <col min="9782" max="9984" width="12.5703125" style="51"/>
    <col min="9985" max="9985" width="5" style="51" customWidth="1"/>
    <col min="9986" max="9999" width="2.85546875" style="51" customWidth="1"/>
    <col min="10000" max="10000" width="3.28515625" style="51" customWidth="1"/>
    <col min="10001" max="10005" width="2.85546875" style="51" customWidth="1"/>
    <col min="10006" max="10006" width="3.140625" style="51" customWidth="1"/>
    <col min="10007" max="10021" width="2.85546875" style="51" customWidth="1"/>
    <col min="10022" max="10022" width="3.140625" style="51" customWidth="1"/>
    <col min="10023" max="10023" width="3.42578125" style="51" customWidth="1"/>
    <col min="10024" max="10024" width="2.85546875" style="51" customWidth="1"/>
    <col min="10025" max="10025" width="3.28515625" style="51" customWidth="1"/>
    <col min="10026" max="10037" width="2.85546875" style="51" customWidth="1"/>
    <col min="10038" max="10240" width="12.5703125" style="51"/>
    <col min="10241" max="10241" width="5" style="51" customWidth="1"/>
    <col min="10242" max="10255" width="2.85546875" style="51" customWidth="1"/>
    <col min="10256" max="10256" width="3.28515625" style="51" customWidth="1"/>
    <col min="10257" max="10261" width="2.85546875" style="51" customWidth="1"/>
    <col min="10262" max="10262" width="3.140625" style="51" customWidth="1"/>
    <col min="10263" max="10277" width="2.85546875" style="51" customWidth="1"/>
    <col min="10278" max="10278" width="3.140625" style="51" customWidth="1"/>
    <col min="10279" max="10279" width="3.42578125" style="51" customWidth="1"/>
    <col min="10280" max="10280" width="2.85546875" style="51" customWidth="1"/>
    <col min="10281" max="10281" width="3.28515625" style="51" customWidth="1"/>
    <col min="10282" max="10293" width="2.85546875" style="51" customWidth="1"/>
    <col min="10294" max="10496" width="12.5703125" style="51"/>
    <col min="10497" max="10497" width="5" style="51" customWidth="1"/>
    <col min="10498" max="10511" width="2.85546875" style="51" customWidth="1"/>
    <col min="10512" max="10512" width="3.28515625" style="51" customWidth="1"/>
    <col min="10513" max="10517" width="2.85546875" style="51" customWidth="1"/>
    <col min="10518" max="10518" width="3.140625" style="51" customWidth="1"/>
    <col min="10519" max="10533" width="2.85546875" style="51" customWidth="1"/>
    <col min="10534" max="10534" width="3.140625" style="51" customWidth="1"/>
    <col min="10535" max="10535" width="3.42578125" style="51" customWidth="1"/>
    <col min="10536" max="10536" width="2.85546875" style="51" customWidth="1"/>
    <col min="10537" max="10537" width="3.28515625" style="51" customWidth="1"/>
    <col min="10538" max="10549" width="2.85546875" style="51" customWidth="1"/>
    <col min="10550" max="10752" width="12.5703125" style="51"/>
    <col min="10753" max="10753" width="5" style="51" customWidth="1"/>
    <col min="10754" max="10767" width="2.85546875" style="51" customWidth="1"/>
    <col min="10768" max="10768" width="3.28515625" style="51" customWidth="1"/>
    <col min="10769" max="10773" width="2.85546875" style="51" customWidth="1"/>
    <col min="10774" max="10774" width="3.140625" style="51" customWidth="1"/>
    <col min="10775" max="10789" width="2.85546875" style="51" customWidth="1"/>
    <col min="10790" max="10790" width="3.140625" style="51" customWidth="1"/>
    <col min="10791" max="10791" width="3.42578125" style="51" customWidth="1"/>
    <col min="10792" max="10792" width="2.85546875" style="51" customWidth="1"/>
    <col min="10793" max="10793" width="3.28515625" style="51" customWidth="1"/>
    <col min="10794" max="10805" width="2.85546875" style="51" customWidth="1"/>
    <col min="10806" max="11008" width="12.5703125" style="51"/>
    <col min="11009" max="11009" width="5" style="51" customWidth="1"/>
    <col min="11010" max="11023" width="2.85546875" style="51" customWidth="1"/>
    <col min="11024" max="11024" width="3.28515625" style="51" customWidth="1"/>
    <col min="11025" max="11029" width="2.85546875" style="51" customWidth="1"/>
    <col min="11030" max="11030" width="3.140625" style="51" customWidth="1"/>
    <col min="11031" max="11045" width="2.85546875" style="51" customWidth="1"/>
    <col min="11046" max="11046" width="3.140625" style="51" customWidth="1"/>
    <col min="11047" max="11047" width="3.42578125" style="51" customWidth="1"/>
    <col min="11048" max="11048" width="2.85546875" style="51" customWidth="1"/>
    <col min="11049" max="11049" width="3.28515625" style="51" customWidth="1"/>
    <col min="11050" max="11061" width="2.85546875" style="51" customWidth="1"/>
    <col min="11062" max="11264" width="12.5703125" style="51"/>
    <col min="11265" max="11265" width="5" style="51" customWidth="1"/>
    <col min="11266" max="11279" width="2.85546875" style="51" customWidth="1"/>
    <col min="11280" max="11280" width="3.28515625" style="51" customWidth="1"/>
    <col min="11281" max="11285" width="2.85546875" style="51" customWidth="1"/>
    <col min="11286" max="11286" width="3.140625" style="51" customWidth="1"/>
    <col min="11287" max="11301" width="2.85546875" style="51" customWidth="1"/>
    <col min="11302" max="11302" width="3.140625" style="51" customWidth="1"/>
    <col min="11303" max="11303" width="3.42578125" style="51" customWidth="1"/>
    <col min="11304" max="11304" width="2.85546875" style="51" customWidth="1"/>
    <col min="11305" max="11305" width="3.28515625" style="51" customWidth="1"/>
    <col min="11306" max="11317" width="2.85546875" style="51" customWidth="1"/>
    <col min="11318" max="11520" width="12.5703125" style="51"/>
    <col min="11521" max="11521" width="5" style="51" customWidth="1"/>
    <col min="11522" max="11535" width="2.85546875" style="51" customWidth="1"/>
    <col min="11536" max="11536" width="3.28515625" style="51" customWidth="1"/>
    <col min="11537" max="11541" width="2.85546875" style="51" customWidth="1"/>
    <col min="11542" max="11542" width="3.140625" style="51" customWidth="1"/>
    <col min="11543" max="11557" width="2.85546875" style="51" customWidth="1"/>
    <col min="11558" max="11558" width="3.140625" style="51" customWidth="1"/>
    <col min="11559" max="11559" width="3.42578125" style="51" customWidth="1"/>
    <col min="11560" max="11560" width="2.85546875" style="51" customWidth="1"/>
    <col min="11561" max="11561" width="3.28515625" style="51" customWidth="1"/>
    <col min="11562" max="11573" width="2.85546875" style="51" customWidth="1"/>
    <col min="11574" max="11776" width="12.5703125" style="51"/>
    <col min="11777" max="11777" width="5" style="51" customWidth="1"/>
    <col min="11778" max="11791" width="2.85546875" style="51" customWidth="1"/>
    <col min="11792" max="11792" width="3.28515625" style="51" customWidth="1"/>
    <col min="11793" max="11797" width="2.85546875" style="51" customWidth="1"/>
    <col min="11798" max="11798" width="3.140625" style="51" customWidth="1"/>
    <col min="11799" max="11813" width="2.85546875" style="51" customWidth="1"/>
    <col min="11814" max="11814" width="3.140625" style="51" customWidth="1"/>
    <col min="11815" max="11815" width="3.42578125" style="51" customWidth="1"/>
    <col min="11816" max="11816" width="2.85546875" style="51" customWidth="1"/>
    <col min="11817" max="11817" width="3.28515625" style="51" customWidth="1"/>
    <col min="11818" max="11829" width="2.85546875" style="51" customWidth="1"/>
    <col min="11830" max="12032" width="12.5703125" style="51"/>
    <col min="12033" max="12033" width="5" style="51" customWidth="1"/>
    <col min="12034" max="12047" width="2.85546875" style="51" customWidth="1"/>
    <col min="12048" max="12048" width="3.28515625" style="51" customWidth="1"/>
    <col min="12049" max="12053" width="2.85546875" style="51" customWidth="1"/>
    <col min="12054" max="12054" width="3.140625" style="51" customWidth="1"/>
    <col min="12055" max="12069" width="2.85546875" style="51" customWidth="1"/>
    <col min="12070" max="12070" width="3.140625" style="51" customWidth="1"/>
    <col min="12071" max="12071" width="3.42578125" style="51" customWidth="1"/>
    <col min="12072" max="12072" width="2.85546875" style="51" customWidth="1"/>
    <col min="12073" max="12073" width="3.28515625" style="51" customWidth="1"/>
    <col min="12074" max="12085" width="2.85546875" style="51" customWidth="1"/>
    <col min="12086" max="12288" width="12.5703125" style="51"/>
    <col min="12289" max="12289" width="5" style="51" customWidth="1"/>
    <col min="12290" max="12303" width="2.85546875" style="51" customWidth="1"/>
    <col min="12304" max="12304" width="3.28515625" style="51" customWidth="1"/>
    <col min="12305" max="12309" width="2.85546875" style="51" customWidth="1"/>
    <col min="12310" max="12310" width="3.140625" style="51" customWidth="1"/>
    <col min="12311" max="12325" width="2.85546875" style="51" customWidth="1"/>
    <col min="12326" max="12326" width="3.140625" style="51" customWidth="1"/>
    <col min="12327" max="12327" width="3.42578125" style="51" customWidth="1"/>
    <col min="12328" max="12328" width="2.85546875" style="51" customWidth="1"/>
    <col min="12329" max="12329" width="3.28515625" style="51" customWidth="1"/>
    <col min="12330" max="12341" width="2.85546875" style="51" customWidth="1"/>
    <col min="12342" max="12544" width="12.5703125" style="51"/>
    <col min="12545" max="12545" width="5" style="51" customWidth="1"/>
    <col min="12546" max="12559" width="2.85546875" style="51" customWidth="1"/>
    <col min="12560" max="12560" width="3.28515625" style="51" customWidth="1"/>
    <col min="12561" max="12565" width="2.85546875" style="51" customWidth="1"/>
    <col min="12566" max="12566" width="3.140625" style="51" customWidth="1"/>
    <col min="12567" max="12581" width="2.85546875" style="51" customWidth="1"/>
    <col min="12582" max="12582" width="3.140625" style="51" customWidth="1"/>
    <col min="12583" max="12583" width="3.42578125" style="51" customWidth="1"/>
    <col min="12584" max="12584" width="2.85546875" style="51" customWidth="1"/>
    <col min="12585" max="12585" width="3.28515625" style="51" customWidth="1"/>
    <col min="12586" max="12597" width="2.85546875" style="51" customWidth="1"/>
    <col min="12598" max="12800" width="12.5703125" style="51"/>
    <col min="12801" max="12801" width="5" style="51" customWidth="1"/>
    <col min="12802" max="12815" width="2.85546875" style="51" customWidth="1"/>
    <col min="12816" max="12816" width="3.28515625" style="51" customWidth="1"/>
    <col min="12817" max="12821" width="2.85546875" style="51" customWidth="1"/>
    <col min="12822" max="12822" width="3.140625" style="51" customWidth="1"/>
    <col min="12823" max="12837" width="2.85546875" style="51" customWidth="1"/>
    <col min="12838" max="12838" width="3.140625" style="51" customWidth="1"/>
    <col min="12839" max="12839" width="3.42578125" style="51" customWidth="1"/>
    <col min="12840" max="12840" width="2.85546875" style="51" customWidth="1"/>
    <col min="12841" max="12841" width="3.28515625" style="51" customWidth="1"/>
    <col min="12842" max="12853" width="2.85546875" style="51" customWidth="1"/>
    <col min="12854" max="13056" width="12.5703125" style="51"/>
    <col min="13057" max="13057" width="5" style="51" customWidth="1"/>
    <col min="13058" max="13071" width="2.85546875" style="51" customWidth="1"/>
    <col min="13072" max="13072" width="3.28515625" style="51" customWidth="1"/>
    <col min="13073" max="13077" width="2.85546875" style="51" customWidth="1"/>
    <col min="13078" max="13078" width="3.140625" style="51" customWidth="1"/>
    <col min="13079" max="13093" width="2.85546875" style="51" customWidth="1"/>
    <col min="13094" max="13094" width="3.140625" style="51" customWidth="1"/>
    <col min="13095" max="13095" width="3.42578125" style="51" customWidth="1"/>
    <col min="13096" max="13096" width="2.85546875" style="51" customWidth="1"/>
    <col min="13097" max="13097" width="3.28515625" style="51" customWidth="1"/>
    <col min="13098" max="13109" width="2.85546875" style="51" customWidth="1"/>
    <col min="13110" max="13312" width="12.5703125" style="51"/>
    <col min="13313" max="13313" width="5" style="51" customWidth="1"/>
    <col min="13314" max="13327" width="2.85546875" style="51" customWidth="1"/>
    <col min="13328" max="13328" width="3.28515625" style="51" customWidth="1"/>
    <col min="13329" max="13333" width="2.85546875" style="51" customWidth="1"/>
    <col min="13334" max="13334" width="3.140625" style="51" customWidth="1"/>
    <col min="13335" max="13349" width="2.85546875" style="51" customWidth="1"/>
    <col min="13350" max="13350" width="3.140625" style="51" customWidth="1"/>
    <col min="13351" max="13351" width="3.42578125" style="51" customWidth="1"/>
    <col min="13352" max="13352" width="2.85546875" style="51" customWidth="1"/>
    <col min="13353" max="13353" width="3.28515625" style="51" customWidth="1"/>
    <col min="13354" max="13365" width="2.85546875" style="51" customWidth="1"/>
    <col min="13366" max="13568" width="12.5703125" style="51"/>
    <col min="13569" max="13569" width="5" style="51" customWidth="1"/>
    <col min="13570" max="13583" width="2.85546875" style="51" customWidth="1"/>
    <col min="13584" max="13584" width="3.28515625" style="51" customWidth="1"/>
    <col min="13585" max="13589" width="2.85546875" style="51" customWidth="1"/>
    <col min="13590" max="13590" width="3.140625" style="51" customWidth="1"/>
    <col min="13591" max="13605" width="2.85546875" style="51" customWidth="1"/>
    <col min="13606" max="13606" width="3.140625" style="51" customWidth="1"/>
    <col min="13607" max="13607" width="3.42578125" style="51" customWidth="1"/>
    <col min="13608" max="13608" width="2.85546875" style="51" customWidth="1"/>
    <col min="13609" max="13609" width="3.28515625" style="51" customWidth="1"/>
    <col min="13610" max="13621" width="2.85546875" style="51" customWidth="1"/>
    <col min="13622" max="13824" width="12.5703125" style="51"/>
    <col min="13825" max="13825" width="5" style="51" customWidth="1"/>
    <col min="13826" max="13839" width="2.85546875" style="51" customWidth="1"/>
    <col min="13840" max="13840" width="3.28515625" style="51" customWidth="1"/>
    <col min="13841" max="13845" width="2.85546875" style="51" customWidth="1"/>
    <col min="13846" max="13846" width="3.140625" style="51" customWidth="1"/>
    <col min="13847" max="13861" width="2.85546875" style="51" customWidth="1"/>
    <col min="13862" max="13862" width="3.140625" style="51" customWidth="1"/>
    <col min="13863" max="13863" width="3.42578125" style="51" customWidth="1"/>
    <col min="13864" max="13864" width="2.85546875" style="51" customWidth="1"/>
    <col min="13865" max="13865" width="3.28515625" style="51" customWidth="1"/>
    <col min="13866" max="13877" width="2.85546875" style="51" customWidth="1"/>
    <col min="13878" max="14080" width="12.5703125" style="51"/>
    <col min="14081" max="14081" width="5" style="51" customWidth="1"/>
    <col min="14082" max="14095" width="2.85546875" style="51" customWidth="1"/>
    <col min="14096" max="14096" width="3.28515625" style="51" customWidth="1"/>
    <col min="14097" max="14101" width="2.85546875" style="51" customWidth="1"/>
    <col min="14102" max="14102" width="3.140625" style="51" customWidth="1"/>
    <col min="14103" max="14117" width="2.85546875" style="51" customWidth="1"/>
    <col min="14118" max="14118" width="3.140625" style="51" customWidth="1"/>
    <col min="14119" max="14119" width="3.42578125" style="51" customWidth="1"/>
    <col min="14120" max="14120" width="2.85546875" style="51" customWidth="1"/>
    <col min="14121" max="14121" width="3.28515625" style="51" customWidth="1"/>
    <col min="14122" max="14133" width="2.85546875" style="51" customWidth="1"/>
    <col min="14134" max="14336" width="12.5703125" style="51"/>
    <col min="14337" max="14337" width="5" style="51" customWidth="1"/>
    <col min="14338" max="14351" width="2.85546875" style="51" customWidth="1"/>
    <col min="14352" max="14352" width="3.28515625" style="51" customWidth="1"/>
    <col min="14353" max="14357" width="2.85546875" style="51" customWidth="1"/>
    <col min="14358" max="14358" width="3.140625" style="51" customWidth="1"/>
    <col min="14359" max="14373" width="2.85546875" style="51" customWidth="1"/>
    <col min="14374" max="14374" width="3.140625" style="51" customWidth="1"/>
    <col min="14375" max="14375" width="3.42578125" style="51" customWidth="1"/>
    <col min="14376" max="14376" width="2.85546875" style="51" customWidth="1"/>
    <col min="14377" max="14377" width="3.28515625" style="51" customWidth="1"/>
    <col min="14378" max="14389" width="2.85546875" style="51" customWidth="1"/>
    <col min="14390" max="14592" width="12.5703125" style="51"/>
    <col min="14593" max="14593" width="5" style="51" customWidth="1"/>
    <col min="14594" max="14607" width="2.85546875" style="51" customWidth="1"/>
    <col min="14608" max="14608" width="3.28515625" style="51" customWidth="1"/>
    <col min="14609" max="14613" width="2.85546875" style="51" customWidth="1"/>
    <col min="14614" max="14614" width="3.140625" style="51" customWidth="1"/>
    <col min="14615" max="14629" width="2.85546875" style="51" customWidth="1"/>
    <col min="14630" max="14630" width="3.140625" style="51" customWidth="1"/>
    <col min="14631" max="14631" width="3.42578125" style="51" customWidth="1"/>
    <col min="14632" max="14632" width="2.85546875" style="51" customWidth="1"/>
    <col min="14633" max="14633" width="3.28515625" style="51" customWidth="1"/>
    <col min="14634" max="14645" width="2.85546875" style="51" customWidth="1"/>
    <col min="14646" max="14848" width="12.5703125" style="51"/>
    <col min="14849" max="14849" width="5" style="51" customWidth="1"/>
    <col min="14850" max="14863" width="2.85546875" style="51" customWidth="1"/>
    <col min="14864" max="14864" width="3.28515625" style="51" customWidth="1"/>
    <col min="14865" max="14869" width="2.85546875" style="51" customWidth="1"/>
    <col min="14870" max="14870" width="3.140625" style="51" customWidth="1"/>
    <col min="14871" max="14885" width="2.85546875" style="51" customWidth="1"/>
    <col min="14886" max="14886" width="3.140625" style="51" customWidth="1"/>
    <col min="14887" max="14887" width="3.42578125" style="51" customWidth="1"/>
    <col min="14888" max="14888" width="2.85546875" style="51" customWidth="1"/>
    <col min="14889" max="14889" width="3.28515625" style="51" customWidth="1"/>
    <col min="14890" max="14901" width="2.85546875" style="51" customWidth="1"/>
    <col min="14902" max="15104" width="12.5703125" style="51"/>
    <col min="15105" max="15105" width="5" style="51" customWidth="1"/>
    <col min="15106" max="15119" width="2.85546875" style="51" customWidth="1"/>
    <col min="15120" max="15120" width="3.28515625" style="51" customWidth="1"/>
    <col min="15121" max="15125" width="2.85546875" style="51" customWidth="1"/>
    <col min="15126" max="15126" width="3.140625" style="51" customWidth="1"/>
    <col min="15127" max="15141" width="2.85546875" style="51" customWidth="1"/>
    <col min="15142" max="15142" width="3.140625" style="51" customWidth="1"/>
    <col min="15143" max="15143" width="3.42578125" style="51" customWidth="1"/>
    <col min="15144" max="15144" width="2.85546875" style="51" customWidth="1"/>
    <col min="15145" max="15145" width="3.28515625" style="51" customWidth="1"/>
    <col min="15146" max="15157" width="2.85546875" style="51" customWidth="1"/>
    <col min="15158" max="15360" width="12.5703125" style="51"/>
    <col min="15361" max="15361" width="5" style="51" customWidth="1"/>
    <col min="15362" max="15375" width="2.85546875" style="51" customWidth="1"/>
    <col min="15376" max="15376" width="3.28515625" style="51" customWidth="1"/>
    <col min="15377" max="15381" width="2.85546875" style="51" customWidth="1"/>
    <col min="15382" max="15382" width="3.140625" style="51" customWidth="1"/>
    <col min="15383" max="15397" width="2.85546875" style="51" customWidth="1"/>
    <col min="15398" max="15398" width="3.140625" style="51" customWidth="1"/>
    <col min="15399" max="15399" width="3.42578125" style="51" customWidth="1"/>
    <col min="15400" max="15400" width="2.85546875" style="51" customWidth="1"/>
    <col min="15401" max="15401" width="3.28515625" style="51" customWidth="1"/>
    <col min="15402" max="15413" width="2.85546875" style="51" customWidth="1"/>
    <col min="15414" max="15616" width="12.5703125" style="51"/>
    <col min="15617" max="15617" width="5" style="51" customWidth="1"/>
    <col min="15618" max="15631" width="2.85546875" style="51" customWidth="1"/>
    <col min="15632" max="15632" width="3.28515625" style="51" customWidth="1"/>
    <col min="15633" max="15637" width="2.85546875" style="51" customWidth="1"/>
    <col min="15638" max="15638" width="3.140625" style="51" customWidth="1"/>
    <col min="15639" max="15653" width="2.85546875" style="51" customWidth="1"/>
    <col min="15654" max="15654" width="3.140625" style="51" customWidth="1"/>
    <col min="15655" max="15655" width="3.42578125" style="51" customWidth="1"/>
    <col min="15656" max="15656" width="2.85546875" style="51" customWidth="1"/>
    <col min="15657" max="15657" width="3.28515625" style="51" customWidth="1"/>
    <col min="15658" max="15669" width="2.85546875" style="51" customWidth="1"/>
    <col min="15670" max="15872" width="12.5703125" style="51"/>
    <col min="15873" max="15873" width="5" style="51" customWidth="1"/>
    <col min="15874" max="15887" width="2.85546875" style="51" customWidth="1"/>
    <col min="15888" max="15888" width="3.28515625" style="51" customWidth="1"/>
    <col min="15889" max="15893" width="2.85546875" style="51" customWidth="1"/>
    <col min="15894" max="15894" width="3.140625" style="51" customWidth="1"/>
    <col min="15895" max="15909" width="2.85546875" style="51" customWidth="1"/>
    <col min="15910" max="15910" width="3.140625" style="51" customWidth="1"/>
    <col min="15911" max="15911" width="3.42578125" style="51" customWidth="1"/>
    <col min="15912" max="15912" width="2.85546875" style="51" customWidth="1"/>
    <col min="15913" max="15913" width="3.28515625" style="51" customWidth="1"/>
    <col min="15914" max="15925" width="2.85546875" style="51" customWidth="1"/>
    <col min="15926" max="16128" width="12.5703125" style="51"/>
    <col min="16129" max="16129" width="5" style="51" customWidth="1"/>
    <col min="16130" max="16143" width="2.85546875" style="51" customWidth="1"/>
    <col min="16144" max="16144" width="3.28515625" style="51" customWidth="1"/>
    <col min="16145" max="16149" width="2.85546875" style="51" customWidth="1"/>
    <col min="16150" max="16150" width="3.140625" style="51" customWidth="1"/>
    <col min="16151" max="16165" width="2.85546875" style="51" customWidth="1"/>
    <col min="16166" max="16166" width="3.140625" style="51" customWidth="1"/>
    <col min="16167" max="16167" width="3.42578125" style="51" customWidth="1"/>
    <col min="16168" max="16168" width="2.85546875" style="51" customWidth="1"/>
    <col min="16169" max="16169" width="3.28515625" style="51" customWidth="1"/>
    <col min="16170" max="16181" width="2.85546875" style="51" customWidth="1"/>
    <col min="16182" max="16384" width="12.5703125" style="51"/>
  </cols>
  <sheetData>
    <row r="1" spans="1:54" ht="24.75" customHeight="1" x14ac:dyDescent="0.15">
      <c r="A1" s="239" t="s">
        <v>194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</row>
    <row r="2" spans="1:54" ht="18.75" customHeight="1" x14ac:dyDescent="0.15">
      <c r="A2" s="76" t="s">
        <v>195</v>
      </c>
      <c r="B2" s="240" t="s">
        <v>196</v>
      </c>
      <c r="C2" s="240"/>
      <c r="D2" s="240"/>
      <c r="E2" s="240"/>
      <c r="F2" s="241" t="s">
        <v>197</v>
      </c>
      <c r="G2" s="240" t="s">
        <v>198</v>
      </c>
      <c r="H2" s="240"/>
      <c r="I2" s="240"/>
      <c r="J2" s="241" t="s">
        <v>199</v>
      </c>
      <c r="K2" s="240" t="s">
        <v>200</v>
      </c>
      <c r="L2" s="240"/>
      <c r="M2" s="240"/>
      <c r="N2" s="240"/>
      <c r="O2" s="240" t="s">
        <v>201</v>
      </c>
      <c r="P2" s="240"/>
      <c r="Q2" s="240"/>
      <c r="R2" s="240"/>
      <c r="S2" s="241" t="s">
        <v>202</v>
      </c>
      <c r="T2" s="240" t="s">
        <v>203</v>
      </c>
      <c r="U2" s="240"/>
      <c r="V2" s="240"/>
      <c r="W2" s="241" t="s">
        <v>204</v>
      </c>
      <c r="X2" s="240" t="s">
        <v>205</v>
      </c>
      <c r="Y2" s="240"/>
      <c r="Z2" s="240"/>
      <c r="AA2" s="241" t="s">
        <v>206</v>
      </c>
      <c r="AB2" s="240" t="s">
        <v>207</v>
      </c>
      <c r="AC2" s="240"/>
      <c r="AD2" s="240"/>
      <c r="AE2" s="240"/>
      <c r="AF2" s="241" t="s">
        <v>208</v>
      </c>
      <c r="AG2" s="240" t="s">
        <v>209</v>
      </c>
      <c r="AH2" s="240"/>
      <c r="AI2" s="240"/>
      <c r="AJ2" s="241" t="s">
        <v>210</v>
      </c>
      <c r="AK2" s="240" t="s">
        <v>211</v>
      </c>
      <c r="AL2" s="240"/>
      <c r="AM2" s="240"/>
      <c r="AN2" s="240"/>
      <c r="AO2" s="240" t="s">
        <v>212</v>
      </c>
      <c r="AP2" s="240"/>
      <c r="AQ2" s="240"/>
      <c r="AR2" s="240"/>
      <c r="AS2" s="241" t="s">
        <v>197</v>
      </c>
      <c r="AT2" s="240" t="s">
        <v>213</v>
      </c>
      <c r="AU2" s="240"/>
      <c r="AV2" s="240"/>
      <c r="AW2" s="241" t="s">
        <v>214</v>
      </c>
      <c r="AX2" s="240" t="s">
        <v>215</v>
      </c>
      <c r="AY2" s="240"/>
      <c r="AZ2" s="240"/>
      <c r="BA2" s="240"/>
      <c r="BB2" s="243" t="s">
        <v>335</v>
      </c>
    </row>
    <row r="3" spans="1:54" ht="30" customHeight="1" x14ac:dyDescent="0.15">
      <c r="A3" s="76" t="s">
        <v>216</v>
      </c>
      <c r="B3" s="52" t="s">
        <v>217</v>
      </c>
      <c r="C3" s="52" t="s">
        <v>218</v>
      </c>
      <c r="D3" s="52" t="s">
        <v>219</v>
      </c>
      <c r="E3" s="52" t="s">
        <v>220</v>
      </c>
      <c r="F3" s="242"/>
      <c r="G3" s="52" t="s">
        <v>221</v>
      </c>
      <c r="H3" s="52" t="s">
        <v>222</v>
      </c>
      <c r="I3" s="52" t="s">
        <v>223</v>
      </c>
      <c r="J3" s="242"/>
      <c r="K3" s="52" t="s">
        <v>224</v>
      </c>
      <c r="L3" s="52" t="s">
        <v>225</v>
      </c>
      <c r="M3" s="52" t="s">
        <v>226</v>
      </c>
      <c r="N3" s="52" t="s">
        <v>227</v>
      </c>
      <c r="O3" s="52" t="s">
        <v>217</v>
      </c>
      <c r="P3" s="52" t="s">
        <v>218</v>
      </c>
      <c r="Q3" s="52" t="s">
        <v>219</v>
      </c>
      <c r="R3" s="52" t="s">
        <v>220</v>
      </c>
      <c r="S3" s="242"/>
      <c r="T3" s="52" t="s">
        <v>228</v>
      </c>
      <c r="U3" s="52" t="s">
        <v>229</v>
      </c>
      <c r="V3" s="52" t="s">
        <v>230</v>
      </c>
      <c r="W3" s="242"/>
      <c r="X3" s="52" t="s">
        <v>231</v>
      </c>
      <c r="Y3" s="52" t="s">
        <v>232</v>
      </c>
      <c r="Z3" s="52" t="s">
        <v>233</v>
      </c>
      <c r="AA3" s="242"/>
      <c r="AB3" s="52" t="s">
        <v>231</v>
      </c>
      <c r="AC3" s="52" t="s">
        <v>232</v>
      </c>
      <c r="AD3" s="52" t="s">
        <v>233</v>
      </c>
      <c r="AE3" s="52" t="s">
        <v>234</v>
      </c>
      <c r="AF3" s="242"/>
      <c r="AG3" s="52" t="s">
        <v>221</v>
      </c>
      <c r="AH3" s="52" t="s">
        <v>222</v>
      </c>
      <c r="AI3" s="52" t="s">
        <v>223</v>
      </c>
      <c r="AJ3" s="242"/>
      <c r="AK3" s="52" t="s">
        <v>235</v>
      </c>
      <c r="AL3" s="52" t="s">
        <v>236</v>
      </c>
      <c r="AM3" s="52" t="s">
        <v>237</v>
      </c>
      <c r="AN3" s="52" t="s">
        <v>238</v>
      </c>
      <c r="AO3" s="52" t="s">
        <v>217</v>
      </c>
      <c r="AP3" s="52" t="s">
        <v>218</v>
      </c>
      <c r="AQ3" s="52" t="s">
        <v>219</v>
      </c>
      <c r="AR3" s="52" t="s">
        <v>220</v>
      </c>
      <c r="AS3" s="242"/>
      <c r="AT3" s="52" t="s">
        <v>221</v>
      </c>
      <c r="AU3" s="52" t="s">
        <v>222</v>
      </c>
      <c r="AV3" s="52" t="s">
        <v>223</v>
      </c>
      <c r="AW3" s="242"/>
      <c r="AX3" s="52" t="s">
        <v>224</v>
      </c>
      <c r="AY3" s="52" t="s">
        <v>225</v>
      </c>
      <c r="AZ3" s="52" t="s">
        <v>226</v>
      </c>
      <c r="BA3" s="52" t="s">
        <v>239</v>
      </c>
      <c r="BB3" s="243"/>
    </row>
    <row r="4" spans="1:54" ht="14.25" customHeight="1" x14ac:dyDescent="0.15">
      <c r="A4" s="76" t="s">
        <v>240</v>
      </c>
      <c r="B4" s="76" t="s">
        <v>241</v>
      </c>
      <c r="C4" s="76" t="s">
        <v>242</v>
      </c>
      <c r="D4" s="76" t="s">
        <v>243</v>
      </c>
      <c r="E4" s="76" t="s">
        <v>244</v>
      </c>
      <c r="F4" s="76" t="s">
        <v>245</v>
      </c>
      <c r="G4" s="76" t="s">
        <v>246</v>
      </c>
      <c r="H4" s="76" t="s">
        <v>247</v>
      </c>
      <c r="I4" s="76" t="s">
        <v>248</v>
      </c>
      <c r="J4" s="76" t="s">
        <v>249</v>
      </c>
      <c r="K4" s="76" t="s">
        <v>250</v>
      </c>
      <c r="L4" s="76" t="s">
        <v>251</v>
      </c>
      <c r="M4" s="76" t="s">
        <v>252</v>
      </c>
      <c r="N4" s="76" t="s">
        <v>253</v>
      </c>
      <c r="O4" s="76" t="s">
        <v>254</v>
      </c>
      <c r="P4" s="76" t="s">
        <v>255</v>
      </c>
      <c r="Q4" s="76" t="s">
        <v>256</v>
      </c>
      <c r="R4" s="76" t="s">
        <v>257</v>
      </c>
      <c r="S4" s="76" t="s">
        <v>258</v>
      </c>
      <c r="T4" s="76" t="s">
        <v>259</v>
      </c>
      <c r="U4" s="76" t="s">
        <v>260</v>
      </c>
      <c r="V4" s="76" t="s">
        <v>261</v>
      </c>
      <c r="W4" s="76" t="s">
        <v>262</v>
      </c>
      <c r="X4" s="76" t="s">
        <v>263</v>
      </c>
      <c r="Y4" s="76" t="s">
        <v>264</v>
      </c>
      <c r="Z4" s="76" t="s">
        <v>265</v>
      </c>
      <c r="AA4" s="76" t="s">
        <v>266</v>
      </c>
      <c r="AB4" s="76" t="s">
        <v>267</v>
      </c>
      <c r="AC4" s="76" t="s">
        <v>268</v>
      </c>
      <c r="AD4" s="76" t="s">
        <v>269</v>
      </c>
      <c r="AE4" s="76" t="s">
        <v>270</v>
      </c>
      <c r="AF4" s="76" t="s">
        <v>271</v>
      </c>
      <c r="AG4" s="76" t="s">
        <v>272</v>
      </c>
      <c r="AH4" s="76" t="s">
        <v>273</v>
      </c>
      <c r="AI4" s="76" t="s">
        <v>274</v>
      </c>
      <c r="AJ4" s="76" t="s">
        <v>275</v>
      </c>
      <c r="AK4" s="76" t="s">
        <v>276</v>
      </c>
      <c r="AL4" s="76" t="s">
        <v>277</v>
      </c>
      <c r="AM4" s="76" t="s">
        <v>278</v>
      </c>
      <c r="AN4" s="76" t="s">
        <v>279</v>
      </c>
      <c r="AO4" s="76" t="s">
        <v>280</v>
      </c>
      <c r="AP4" s="76" t="s">
        <v>281</v>
      </c>
      <c r="AQ4" s="76" t="s">
        <v>282</v>
      </c>
      <c r="AR4" s="76" t="s">
        <v>283</v>
      </c>
      <c r="AS4" s="76" t="s">
        <v>284</v>
      </c>
      <c r="AT4" s="76" t="s">
        <v>285</v>
      </c>
      <c r="AU4" s="76" t="s">
        <v>286</v>
      </c>
      <c r="AV4" s="76" t="s">
        <v>287</v>
      </c>
      <c r="AW4" s="76" t="s">
        <v>288</v>
      </c>
      <c r="AX4" s="76" t="s">
        <v>289</v>
      </c>
      <c r="AY4" s="76" t="s">
        <v>290</v>
      </c>
      <c r="AZ4" s="76" t="s">
        <v>291</v>
      </c>
      <c r="BA4" s="76" t="s">
        <v>292</v>
      </c>
      <c r="BB4" s="243"/>
    </row>
    <row r="5" spans="1:54" ht="15" customHeight="1" x14ac:dyDescent="0.15">
      <c r="A5" s="76" t="s">
        <v>293</v>
      </c>
      <c r="B5" s="75"/>
      <c r="C5" s="75"/>
      <c r="D5" s="75"/>
      <c r="E5" s="75"/>
      <c r="F5" s="53"/>
      <c r="G5" s="75"/>
      <c r="H5" s="54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56" t="s">
        <v>294</v>
      </c>
      <c r="U5" s="60" t="s">
        <v>295</v>
      </c>
      <c r="V5" s="60" t="s">
        <v>295</v>
      </c>
      <c r="W5" s="60" t="s">
        <v>295</v>
      </c>
      <c r="X5" s="135" t="s">
        <v>296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56" t="s">
        <v>294</v>
      </c>
      <c r="AL5" s="75"/>
      <c r="AM5" s="75"/>
      <c r="AN5" s="75"/>
      <c r="AO5" s="57"/>
      <c r="AP5" s="60" t="s">
        <v>295</v>
      </c>
      <c r="AQ5" s="60" t="s">
        <v>295</v>
      </c>
      <c r="AR5" s="60" t="s">
        <v>295</v>
      </c>
      <c r="AS5" s="135" t="s">
        <v>296</v>
      </c>
      <c r="AT5" s="135" t="s">
        <v>296</v>
      </c>
      <c r="AU5" s="135" t="s">
        <v>296</v>
      </c>
      <c r="AV5" s="135" t="s">
        <v>296</v>
      </c>
      <c r="AW5" s="135" t="s">
        <v>296</v>
      </c>
      <c r="AX5" s="135" t="s">
        <v>296</v>
      </c>
      <c r="AY5" s="135" t="s">
        <v>296</v>
      </c>
      <c r="AZ5" s="135" t="s">
        <v>296</v>
      </c>
      <c r="BA5" s="135" t="s">
        <v>296</v>
      </c>
      <c r="BB5" s="136" t="s">
        <v>358</v>
      </c>
    </row>
    <row r="6" spans="1:54" ht="15" customHeight="1" x14ac:dyDescent="0.15">
      <c r="A6" s="58" t="s">
        <v>297</v>
      </c>
      <c r="B6" s="75"/>
      <c r="C6" s="59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60" t="s">
        <v>295</v>
      </c>
      <c r="Q6" s="60" t="s">
        <v>295</v>
      </c>
      <c r="R6" s="60" t="s">
        <v>295</v>
      </c>
      <c r="S6" s="135" t="s">
        <v>296</v>
      </c>
      <c r="T6" s="56" t="s">
        <v>294</v>
      </c>
      <c r="U6" s="55"/>
      <c r="V6" s="55"/>
      <c r="W6" s="55"/>
      <c r="X6" s="55"/>
      <c r="Y6" s="75"/>
      <c r="Z6" s="75"/>
      <c r="AA6" s="75"/>
      <c r="AB6" s="75"/>
      <c r="AC6" s="75"/>
      <c r="AD6" s="75"/>
      <c r="AE6" s="75"/>
      <c r="AF6" s="75"/>
      <c r="AG6" s="60" t="s">
        <v>295</v>
      </c>
      <c r="AH6" s="60" t="s">
        <v>295</v>
      </c>
      <c r="AI6" s="60" t="s">
        <v>295</v>
      </c>
      <c r="AJ6" s="137" t="s">
        <v>298</v>
      </c>
      <c r="AK6" s="56" t="s">
        <v>294</v>
      </c>
      <c r="AL6" s="137" t="s">
        <v>298</v>
      </c>
      <c r="AM6" s="137" t="s">
        <v>298</v>
      </c>
      <c r="AN6" s="137" t="s">
        <v>298</v>
      </c>
      <c r="AO6" s="137" t="s">
        <v>298</v>
      </c>
      <c r="AP6" s="137" t="s">
        <v>298</v>
      </c>
      <c r="AQ6" s="137" t="s">
        <v>298</v>
      </c>
      <c r="AR6" s="137" t="s">
        <v>298</v>
      </c>
      <c r="AS6" s="135" t="s">
        <v>296</v>
      </c>
      <c r="AT6" s="135" t="s">
        <v>296</v>
      </c>
      <c r="AU6" s="135" t="s">
        <v>296</v>
      </c>
      <c r="AV6" s="135" t="s">
        <v>296</v>
      </c>
      <c r="AW6" s="135" t="s">
        <v>296</v>
      </c>
      <c r="AX6" s="135" t="s">
        <v>296</v>
      </c>
      <c r="AY6" s="135" t="s">
        <v>296</v>
      </c>
      <c r="AZ6" s="135" t="s">
        <v>296</v>
      </c>
      <c r="BA6" s="135" t="s">
        <v>296</v>
      </c>
      <c r="BB6" s="136" t="s">
        <v>359</v>
      </c>
    </row>
    <row r="7" spans="1:54" ht="15" customHeight="1" x14ac:dyDescent="0.15">
      <c r="A7" s="58" t="s">
        <v>299</v>
      </c>
      <c r="B7" s="75"/>
      <c r="C7" s="5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60" t="s">
        <v>295</v>
      </c>
      <c r="Q7" s="60" t="s">
        <v>295</v>
      </c>
      <c r="R7" s="60" t="s">
        <v>295</v>
      </c>
      <c r="S7" s="135" t="s">
        <v>296</v>
      </c>
      <c r="T7" s="56" t="s">
        <v>294</v>
      </c>
      <c r="U7" s="55"/>
      <c r="V7" s="55"/>
      <c r="W7" s="55"/>
      <c r="X7" s="55"/>
      <c r="Y7" s="75"/>
      <c r="Z7" s="75"/>
      <c r="AA7" s="75"/>
      <c r="AB7" s="75"/>
      <c r="AC7" s="75"/>
      <c r="AD7" s="75"/>
      <c r="AE7" s="138" t="s">
        <v>295</v>
      </c>
      <c r="AF7" s="138" t="s">
        <v>295</v>
      </c>
      <c r="AG7" s="60" t="s">
        <v>295</v>
      </c>
      <c r="AH7" s="139" t="s">
        <v>339</v>
      </c>
      <c r="AI7" s="139" t="s">
        <v>339</v>
      </c>
      <c r="AJ7" s="139" t="s">
        <v>339</v>
      </c>
      <c r="AK7" s="56" t="s">
        <v>294</v>
      </c>
      <c r="AL7" s="139" t="s">
        <v>339</v>
      </c>
      <c r="AM7" s="139" t="s">
        <v>339</v>
      </c>
      <c r="AN7" s="139" t="s">
        <v>339</v>
      </c>
      <c r="AO7" s="139" t="s">
        <v>339</v>
      </c>
      <c r="AP7" s="139" t="s">
        <v>339</v>
      </c>
      <c r="AQ7" s="139" t="s">
        <v>339</v>
      </c>
      <c r="AR7" s="139" t="s">
        <v>339</v>
      </c>
      <c r="AS7" s="135" t="s">
        <v>296</v>
      </c>
      <c r="AT7" s="135" t="s">
        <v>296</v>
      </c>
      <c r="AU7" s="135" t="s">
        <v>296</v>
      </c>
      <c r="AV7" s="135" t="s">
        <v>296</v>
      </c>
      <c r="AW7" s="135" t="s">
        <v>296</v>
      </c>
      <c r="AX7" s="135" t="s">
        <v>296</v>
      </c>
      <c r="AY7" s="135" t="s">
        <v>296</v>
      </c>
      <c r="AZ7" s="135" t="s">
        <v>296</v>
      </c>
      <c r="BA7" s="135" t="s">
        <v>296</v>
      </c>
      <c r="BB7" s="136" t="s">
        <v>360</v>
      </c>
    </row>
    <row r="8" spans="1:54" ht="15" customHeight="1" x14ac:dyDescent="0.15">
      <c r="A8" s="76" t="s">
        <v>300</v>
      </c>
      <c r="B8" s="55"/>
      <c r="C8" s="61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0" t="s">
        <v>295</v>
      </c>
      <c r="Q8" s="60" t="s">
        <v>295</v>
      </c>
      <c r="R8" s="60" t="s">
        <v>295</v>
      </c>
      <c r="S8" s="135" t="s">
        <v>296</v>
      </c>
      <c r="T8" s="56" t="s">
        <v>294</v>
      </c>
      <c r="V8" s="140"/>
      <c r="W8" s="140"/>
      <c r="X8" s="140"/>
      <c r="Y8" s="75"/>
      <c r="Z8" s="138" t="s">
        <v>295</v>
      </c>
      <c r="AA8" s="138" t="s">
        <v>295</v>
      </c>
      <c r="AB8" s="139" t="s">
        <v>339</v>
      </c>
      <c r="AC8" s="139" t="s">
        <v>339</v>
      </c>
      <c r="AD8" s="139" t="s">
        <v>339</v>
      </c>
      <c r="AE8" s="139" t="s">
        <v>339</v>
      </c>
      <c r="AF8" s="139" t="s">
        <v>339</v>
      </c>
      <c r="AG8" s="139" t="s">
        <v>339</v>
      </c>
      <c r="AH8" s="139" t="s">
        <v>339</v>
      </c>
      <c r="AI8" s="139" t="s">
        <v>339</v>
      </c>
      <c r="AJ8" s="139" t="s">
        <v>339</v>
      </c>
      <c r="AK8" s="56" t="s">
        <v>294</v>
      </c>
      <c r="AL8" s="139" t="s">
        <v>339</v>
      </c>
      <c r="AM8" s="141" t="s">
        <v>301</v>
      </c>
      <c r="AN8" s="141" t="s">
        <v>301</v>
      </c>
      <c r="AO8" s="141" t="s">
        <v>301</v>
      </c>
      <c r="AP8" s="141" t="s">
        <v>301</v>
      </c>
      <c r="AQ8" s="141" t="s">
        <v>301</v>
      </c>
      <c r="AR8" s="141" t="s">
        <v>301</v>
      </c>
      <c r="AS8" s="142" t="s">
        <v>296</v>
      </c>
      <c r="AT8" s="142" t="s">
        <v>296</v>
      </c>
      <c r="AU8" s="142" t="s">
        <v>296</v>
      </c>
      <c r="AV8" s="142" t="s">
        <v>296</v>
      </c>
      <c r="AW8" s="142" t="s">
        <v>296</v>
      </c>
      <c r="AX8" s="142" t="s">
        <v>296</v>
      </c>
      <c r="AY8" s="142" t="s">
        <v>296</v>
      </c>
      <c r="AZ8" s="142" t="s">
        <v>296</v>
      </c>
      <c r="BA8" s="142" t="s">
        <v>296</v>
      </c>
      <c r="BB8" s="136" t="s">
        <v>374</v>
      </c>
    </row>
    <row r="9" spans="1:54" ht="23.25" customHeight="1" x14ac:dyDescent="0.15">
      <c r="A9" s="244" t="s">
        <v>302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</row>
    <row r="10" spans="1:54" ht="14.25" customHeight="1" x14ac:dyDescent="0.15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 t="s">
        <v>303</v>
      </c>
      <c r="AE10" s="245"/>
      <c r="AF10" s="245"/>
      <c r="AG10" s="245"/>
      <c r="AH10" s="245" t="s">
        <v>304</v>
      </c>
      <c r="AI10" s="245"/>
      <c r="AJ10" s="245"/>
      <c r="AK10" s="245"/>
      <c r="AL10" s="245" t="s">
        <v>305</v>
      </c>
      <c r="AM10" s="245"/>
      <c r="AN10" s="245"/>
      <c r="AO10" s="245"/>
      <c r="AP10" s="245" t="s">
        <v>306</v>
      </c>
      <c r="AQ10" s="245"/>
      <c r="AR10" s="245"/>
      <c r="AS10" s="245"/>
      <c r="AT10" s="245" t="s">
        <v>34</v>
      </c>
      <c r="AU10" s="240"/>
      <c r="AV10" s="62"/>
      <c r="AW10" s="62"/>
      <c r="AX10" s="62"/>
      <c r="AY10" s="62"/>
      <c r="AZ10" s="62"/>
      <c r="BA10" s="62"/>
    </row>
    <row r="11" spans="1:54" ht="14.25" customHeight="1" x14ac:dyDescent="0.1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0"/>
      <c r="AV11" s="62"/>
      <c r="AW11" s="62"/>
      <c r="AX11" s="62"/>
      <c r="AY11" s="62"/>
      <c r="AZ11" s="62"/>
      <c r="BA11" s="62"/>
    </row>
    <row r="12" spans="1:54" ht="17.25" customHeight="1" x14ac:dyDescent="0.15">
      <c r="A12" s="63"/>
      <c r="B12" s="249" t="s">
        <v>307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50">
        <v>18</v>
      </c>
      <c r="AE12" s="250"/>
      <c r="AF12" s="250">
        <v>16</v>
      </c>
      <c r="AG12" s="250"/>
      <c r="AH12" s="246">
        <v>14</v>
      </c>
      <c r="AI12" s="246"/>
      <c r="AJ12" s="246">
        <v>12</v>
      </c>
      <c r="AK12" s="246"/>
      <c r="AL12" s="246">
        <v>14</v>
      </c>
      <c r="AM12" s="246"/>
      <c r="AN12" s="246">
        <v>10</v>
      </c>
      <c r="AO12" s="246"/>
      <c r="AP12" s="246">
        <v>14</v>
      </c>
      <c r="AQ12" s="246"/>
      <c r="AR12" s="246">
        <v>5</v>
      </c>
      <c r="AS12" s="246"/>
      <c r="AT12" s="247">
        <f t="shared" ref="AT12:AT18" si="0">SUM(AD12:AS12)</f>
        <v>103</v>
      </c>
      <c r="AU12" s="248"/>
      <c r="AV12" s="62"/>
      <c r="AW12" s="62"/>
      <c r="AX12" s="62"/>
      <c r="AY12" s="62"/>
      <c r="AZ12" s="62"/>
      <c r="BA12" s="62"/>
    </row>
    <row r="13" spans="1:54" ht="17.25" customHeight="1" x14ac:dyDescent="0.15">
      <c r="A13" s="63" t="s">
        <v>295</v>
      </c>
      <c r="B13" s="249" t="s">
        <v>308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6">
        <v>3</v>
      </c>
      <c r="AE13" s="246"/>
      <c r="AF13" s="246">
        <v>3</v>
      </c>
      <c r="AG13" s="246"/>
      <c r="AH13" s="246">
        <v>3</v>
      </c>
      <c r="AI13" s="246"/>
      <c r="AJ13" s="246">
        <v>3</v>
      </c>
      <c r="AK13" s="246"/>
      <c r="AL13" s="246">
        <v>3</v>
      </c>
      <c r="AM13" s="246"/>
      <c r="AN13" s="246">
        <v>3</v>
      </c>
      <c r="AO13" s="246"/>
      <c r="AP13" s="246">
        <v>3</v>
      </c>
      <c r="AQ13" s="246"/>
      <c r="AR13" s="246">
        <v>2</v>
      </c>
      <c r="AS13" s="246"/>
      <c r="AT13" s="247">
        <f t="shared" si="0"/>
        <v>23</v>
      </c>
      <c r="AU13" s="247"/>
      <c r="AV13" s="62"/>
      <c r="AW13" s="62"/>
      <c r="AX13" s="62"/>
      <c r="AY13" s="62"/>
      <c r="AZ13" s="62"/>
      <c r="BA13" s="62"/>
    </row>
    <row r="14" spans="1:54" ht="17.25" customHeight="1" x14ac:dyDescent="0.15">
      <c r="A14" s="63" t="s">
        <v>298</v>
      </c>
      <c r="B14" s="249" t="s">
        <v>309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6"/>
      <c r="AE14" s="246"/>
      <c r="AF14" s="246"/>
      <c r="AG14" s="246"/>
      <c r="AH14" s="246"/>
      <c r="AI14" s="246"/>
      <c r="AJ14" s="246">
        <v>8</v>
      </c>
      <c r="AK14" s="246"/>
      <c r="AL14" s="251"/>
      <c r="AM14" s="251"/>
      <c r="AN14" s="251"/>
      <c r="AO14" s="251"/>
      <c r="AP14" s="246"/>
      <c r="AQ14" s="246"/>
      <c r="AR14" s="246"/>
      <c r="AS14" s="246"/>
      <c r="AT14" s="247">
        <f t="shared" si="0"/>
        <v>8</v>
      </c>
      <c r="AU14" s="248"/>
      <c r="AV14" s="62"/>
      <c r="AW14" s="62"/>
      <c r="AX14" s="62"/>
      <c r="AY14" s="62"/>
      <c r="AZ14" s="62"/>
      <c r="BA14" s="62"/>
    </row>
    <row r="15" spans="1:54" ht="17.25" customHeight="1" x14ac:dyDescent="0.15">
      <c r="A15" s="63" t="s">
        <v>339</v>
      </c>
      <c r="B15" s="249" t="s">
        <v>345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>
        <v>10</v>
      </c>
      <c r="AO15" s="246"/>
      <c r="AP15" s="246"/>
      <c r="AQ15" s="246"/>
      <c r="AR15" s="246">
        <v>10</v>
      </c>
      <c r="AS15" s="246"/>
      <c r="AT15" s="247">
        <f t="shared" si="0"/>
        <v>20</v>
      </c>
      <c r="AU15" s="248"/>
      <c r="AV15" s="62"/>
      <c r="AW15" s="62"/>
      <c r="AX15" s="62"/>
      <c r="AY15" s="62"/>
      <c r="AZ15" s="62"/>
      <c r="BA15" s="62"/>
    </row>
    <row r="16" spans="1:54" ht="17.25" customHeight="1" x14ac:dyDescent="0.15">
      <c r="A16" s="63" t="s">
        <v>301</v>
      </c>
      <c r="B16" s="249" t="s">
        <v>310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>
        <v>6</v>
      </c>
      <c r="AS16" s="246"/>
      <c r="AT16" s="247">
        <f t="shared" si="0"/>
        <v>6</v>
      </c>
      <c r="AU16" s="248"/>
      <c r="AV16" s="62"/>
      <c r="AW16" s="62"/>
      <c r="AX16" s="62"/>
      <c r="AY16" s="62"/>
      <c r="AZ16" s="62"/>
      <c r="BA16" s="62"/>
    </row>
    <row r="17" spans="1:53" ht="17.25" customHeight="1" x14ac:dyDescent="0.15">
      <c r="A17" s="63" t="s">
        <v>294</v>
      </c>
      <c r="B17" s="252" t="s">
        <v>311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4"/>
      <c r="AD17" s="246">
        <v>1</v>
      </c>
      <c r="AE17" s="246"/>
      <c r="AF17" s="246">
        <v>1</v>
      </c>
      <c r="AG17" s="246"/>
      <c r="AH17" s="246">
        <v>1</v>
      </c>
      <c r="AI17" s="246"/>
      <c r="AJ17" s="246">
        <v>1</v>
      </c>
      <c r="AK17" s="246"/>
      <c r="AL17" s="246">
        <v>1</v>
      </c>
      <c r="AM17" s="246"/>
      <c r="AN17" s="246">
        <v>1</v>
      </c>
      <c r="AO17" s="246"/>
      <c r="AP17" s="246">
        <v>1</v>
      </c>
      <c r="AQ17" s="246"/>
      <c r="AR17" s="246">
        <v>1</v>
      </c>
      <c r="AS17" s="246"/>
      <c r="AT17" s="247">
        <f t="shared" si="0"/>
        <v>8</v>
      </c>
      <c r="AU17" s="247"/>
      <c r="AV17" s="62"/>
      <c r="AW17" s="62"/>
      <c r="AX17" s="62"/>
      <c r="AY17" s="62"/>
      <c r="AZ17" s="62"/>
      <c r="BA17" s="62"/>
    </row>
    <row r="18" spans="1:53" ht="17.25" customHeight="1" x14ac:dyDescent="0.15">
      <c r="A18" s="63" t="s">
        <v>296</v>
      </c>
      <c r="B18" s="249" t="s">
        <v>312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6">
        <v>1</v>
      </c>
      <c r="AE18" s="246"/>
      <c r="AF18" s="246">
        <v>9</v>
      </c>
      <c r="AG18" s="246"/>
      <c r="AH18" s="246">
        <v>1</v>
      </c>
      <c r="AI18" s="246"/>
      <c r="AJ18" s="246">
        <v>9</v>
      </c>
      <c r="AK18" s="246"/>
      <c r="AL18" s="246">
        <v>1</v>
      </c>
      <c r="AM18" s="246"/>
      <c r="AN18" s="246">
        <v>9</v>
      </c>
      <c r="AO18" s="246"/>
      <c r="AP18" s="246">
        <v>1</v>
      </c>
      <c r="AQ18" s="246"/>
      <c r="AR18" s="246">
        <v>9</v>
      </c>
      <c r="AS18" s="246"/>
      <c r="AT18" s="247">
        <f t="shared" si="0"/>
        <v>40</v>
      </c>
      <c r="AU18" s="248"/>
      <c r="AV18" s="62"/>
      <c r="AW18" s="62"/>
      <c r="AX18" s="62"/>
      <c r="AY18" s="62"/>
      <c r="AZ18" s="62"/>
      <c r="BA18" s="62"/>
    </row>
    <row r="19" spans="1:53" ht="17.25" customHeight="1" x14ac:dyDescent="0.15">
      <c r="A19" s="255" t="s">
        <v>313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6">
        <f>SUM(AD12:AE18)</f>
        <v>23</v>
      </c>
      <c r="AE19" s="257"/>
      <c r="AF19" s="256">
        <f>SUM(AF12:AG18)</f>
        <v>29</v>
      </c>
      <c r="AG19" s="257"/>
      <c r="AH19" s="256">
        <f>SUM(AH12:AI18)</f>
        <v>19</v>
      </c>
      <c r="AI19" s="257"/>
      <c r="AJ19" s="256">
        <f>SUM(AJ12:AK18)</f>
        <v>33</v>
      </c>
      <c r="AK19" s="257"/>
      <c r="AL19" s="256">
        <f>SUM(AL12:AM18)</f>
        <v>19</v>
      </c>
      <c r="AM19" s="257"/>
      <c r="AN19" s="256">
        <f>SUM(AN12:AO18)</f>
        <v>33</v>
      </c>
      <c r="AO19" s="257"/>
      <c r="AP19" s="258">
        <f>SUM(AP12:AQ18)</f>
        <v>19</v>
      </c>
      <c r="AQ19" s="259"/>
      <c r="AR19" s="258">
        <f>SUM(AR12:AS18)</f>
        <v>33</v>
      </c>
      <c r="AS19" s="259"/>
      <c r="AT19" s="247">
        <f>SUM(AT12:AU18)</f>
        <v>208</v>
      </c>
      <c r="AU19" s="248"/>
      <c r="AV19" s="62"/>
      <c r="AW19" s="62"/>
      <c r="AX19" s="62"/>
      <c r="AY19" s="62"/>
      <c r="AZ19" s="62"/>
      <c r="BA19" s="62"/>
    </row>
    <row r="21" spans="1:53" ht="14.25" customHeight="1" x14ac:dyDescent="0.2">
      <c r="A21" s="64" t="s">
        <v>314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53" ht="14.25" customHeight="1" x14ac:dyDescent="0.2">
      <c r="A22" s="64" t="s">
        <v>315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</sheetData>
  <mergeCells count="110">
    <mergeCell ref="AT19:AU19"/>
    <mergeCell ref="AN18:AO18"/>
    <mergeCell ref="AP18:AQ18"/>
    <mergeCell ref="AR18:AS18"/>
    <mergeCell ref="AT18:AU18"/>
    <mergeCell ref="A19:AC19"/>
    <mergeCell ref="AD19:AE19"/>
    <mergeCell ref="AF19:AG19"/>
    <mergeCell ref="AH19:AI19"/>
    <mergeCell ref="AJ19:AK19"/>
    <mergeCell ref="AL19:AM19"/>
    <mergeCell ref="B18:AC18"/>
    <mergeCell ref="AD18:AE18"/>
    <mergeCell ref="AF18:AG18"/>
    <mergeCell ref="AH18:AI18"/>
    <mergeCell ref="AJ18:AK18"/>
    <mergeCell ref="AL18:AM18"/>
    <mergeCell ref="AN19:AO19"/>
    <mergeCell ref="AP19:AQ19"/>
    <mergeCell ref="AR19:AS19"/>
    <mergeCell ref="AT16:AU16"/>
    <mergeCell ref="B17:AC17"/>
    <mergeCell ref="AD17:AE17"/>
    <mergeCell ref="AF17:AG17"/>
    <mergeCell ref="AH17:AI17"/>
    <mergeCell ref="AJ17:AK17"/>
    <mergeCell ref="AL17:AM17"/>
    <mergeCell ref="AN17:AO17"/>
    <mergeCell ref="AP17:AQ17"/>
    <mergeCell ref="AR17:AS17"/>
    <mergeCell ref="AT17:AU17"/>
    <mergeCell ref="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4:AU14"/>
    <mergeCell ref="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AN12:AO12"/>
    <mergeCell ref="AP12:AQ12"/>
    <mergeCell ref="AR12:AS12"/>
    <mergeCell ref="AT12:AU12"/>
    <mergeCell ref="B13:AC13"/>
    <mergeCell ref="AD13:AE13"/>
    <mergeCell ref="AF13:AG13"/>
    <mergeCell ref="AH13:AI13"/>
    <mergeCell ref="AJ13:AK13"/>
    <mergeCell ref="AL13:AM13"/>
    <mergeCell ref="B12:AC12"/>
    <mergeCell ref="AD12:AE12"/>
    <mergeCell ref="AF12:AG12"/>
    <mergeCell ref="AH12:AI12"/>
    <mergeCell ref="AJ12:AK12"/>
    <mergeCell ref="AL12:AM12"/>
    <mergeCell ref="AN13:AO13"/>
    <mergeCell ref="AP13:AQ13"/>
    <mergeCell ref="AR13:AS13"/>
    <mergeCell ref="AT13:AU13"/>
    <mergeCell ref="BB2:BB4"/>
    <mergeCell ref="A9:BA9"/>
    <mergeCell ref="A10:AC11"/>
    <mergeCell ref="AD10:AG11"/>
    <mergeCell ref="AH10:AK11"/>
    <mergeCell ref="AL10:AO11"/>
    <mergeCell ref="AP10:AS11"/>
    <mergeCell ref="AT10:AU11"/>
    <mergeCell ref="AK2:AN2"/>
    <mergeCell ref="AO2:AR2"/>
    <mergeCell ref="AS2:AS3"/>
    <mergeCell ref="AT2:AV2"/>
    <mergeCell ref="AW2:AW3"/>
    <mergeCell ref="AX2:BA2"/>
    <mergeCell ref="X2:Z2"/>
    <mergeCell ref="AA2:AA3"/>
    <mergeCell ref="AB2:AE2"/>
    <mergeCell ref="AF2:AF3"/>
    <mergeCell ref="AG2:AI2"/>
    <mergeCell ref="AJ2:AJ3"/>
    <mergeCell ref="A1:BA1"/>
    <mergeCell ref="B2:E2"/>
    <mergeCell ref="F2:F3"/>
    <mergeCell ref="G2:I2"/>
    <mergeCell ref="J2:J3"/>
    <mergeCell ref="K2:N2"/>
    <mergeCell ref="O2:R2"/>
    <mergeCell ref="S2:S3"/>
    <mergeCell ref="T2:V2"/>
    <mergeCell ref="W2:W3"/>
  </mergeCells>
  <pageMargins left="0.39370078740157499" right="0.39370078740157499" top="0.39370078740157499" bottom="0.39370078740157499" header="0" footer="0"/>
  <pageSetup paperSize="9" scale="72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9"/>
  <sheetViews>
    <sheetView zoomScale="110" zoomScaleNormal="110" workbookViewId="0">
      <pane ySplit="9" topLeftCell="A91" activePane="bottomLeft" state="frozen"/>
      <selection pane="bottomLeft" activeCell="C91" sqref="C91:D91"/>
    </sheetView>
  </sheetViews>
  <sheetFormatPr defaultRowHeight="15" x14ac:dyDescent="0.25"/>
  <cols>
    <col min="1" max="1" width="10.28515625" style="105" customWidth="1"/>
    <col min="2" max="2" width="36.5703125" style="5" customWidth="1"/>
    <col min="3" max="6" width="4.5703125" style="65" customWidth="1"/>
    <col min="7" max="7" width="4.5703125" style="5" customWidth="1"/>
    <col min="8" max="8" width="4.5703125" style="27" customWidth="1"/>
    <col min="9" max="9" width="6" style="5" customWidth="1"/>
    <col min="10" max="10" width="4.5703125" style="29" customWidth="1"/>
    <col min="11" max="13" width="4.5703125" style="5" customWidth="1"/>
    <col min="14" max="14" width="4.5703125" style="22" customWidth="1"/>
    <col min="15" max="15" width="4.5703125" style="44" customWidth="1"/>
    <col min="16" max="16" width="4.5703125" style="5" customWidth="1"/>
    <col min="17" max="17" width="7.140625" style="5" customWidth="1"/>
    <col min="18" max="19" width="4.5703125" style="5" customWidth="1"/>
    <col min="20" max="20" width="4.5703125" style="44" customWidth="1"/>
    <col min="21" max="24" width="4.5703125" style="5" customWidth="1"/>
    <col min="25" max="25" width="4.5703125" style="44" customWidth="1"/>
    <col min="26" max="28" width="4.5703125" style="5" customWidth="1"/>
    <col min="29" max="30" width="4.5703125" style="44" customWidth="1"/>
    <col min="31" max="34" width="4.5703125" style="5" customWidth="1"/>
    <col min="35" max="35" width="4.5703125" style="44" customWidth="1"/>
    <col min="36" max="39" width="4.5703125" style="5" customWidth="1"/>
    <col min="40" max="40" width="4.5703125" style="44" customWidth="1"/>
    <col min="41" max="44" width="4.5703125" style="5" customWidth="1"/>
    <col min="45" max="45" width="4.5703125" style="44" customWidth="1"/>
    <col min="46" max="49" width="4.5703125" style="5" customWidth="1"/>
    <col min="50" max="50" width="4.5703125" style="44" customWidth="1"/>
    <col min="51" max="54" width="4.5703125" style="5" customWidth="1"/>
    <col min="55" max="62" width="9.140625" style="22"/>
    <col min="63" max="16384" width="9.140625" style="5"/>
  </cols>
  <sheetData>
    <row r="1" spans="1:62" s="9" customFormat="1" ht="12" customHeight="1" x14ac:dyDescent="0.15">
      <c r="A1" s="302" t="s">
        <v>0</v>
      </c>
      <c r="B1" s="302" t="s">
        <v>1</v>
      </c>
      <c r="C1" s="285" t="s">
        <v>2</v>
      </c>
      <c r="D1" s="285"/>
      <c r="E1" s="285"/>
      <c r="F1" s="285"/>
      <c r="G1" s="288" t="s">
        <v>3</v>
      </c>
      <c r="H1" s="295"/>
      <c r="I1" s="295"/>
      <c r="J1" s="295"/>
      <c r="K1" s="295"/>
      <c r="L1" s="294"/>
      <c r="M1" s="289" t="s">
        <v>4</v>
      </c>
      <c r="N1" s="289"/>
      <c r="O1" s="284" t="s">
        <v>5</v>
      </c>
      <c r="P1" s="284"/>
      <c r="Q1" s="284"/>
      <c r="R1" s="284"/>
      <c r="S1" s="284"/>
      <c r="T1" s="284"/>
      <c r="U1" s="284"/>
      <c r="V1" s="284"/>
      <c r="W1" s="284"/>
      <c r="X1" s="284"/>
      <c r="Y1" s="284" t="s">
        <v>6</v>
      </c>
      <c r="Z1" s="284"/>
      <c r="AA1" s="284"/>
      <c r="AB1" s="284"/>
      <c r="AC1" s="284"/>
      <c r="AD1" s="284"/>
      <c r="AE1" s="284"/>
      <c r="AF1" s="284"/>
      <c r="AG1" s="284"/>
      <c r="AH1" s="284"/>
      <c r="AI1" s="284" t="s">
        <v>7</v>
      </c>
      <c r="AJ1" s="284"/>
      <c r="AK1" s="284"/>
      <c r="AL1" s="284"/>
      <c r="AM1" s="284"/>
      <c r="AN1" s="284"/>
      <c r="AO1" s="284"/>
      <c r="AP1" s="284"/>
      <c r="AQ1" s="284"/>
      <c r="AR1" s="284"/>
      <c r="AS1" s="284" t="s">
        <v>8</v>
      </c>
      <c r="AT1" s="284"/>
      <c r="AU1" s="284"/>
      <c r="AV1" s="284"/>
      <c r="AW1" s="284"/>
      <c r="AX1" s="284"/>
      <c r="AY1" s="284"/>
      <c r="AZ1" s="284"/>
      <c r="BA1" s="284"/>
      <c r="BB1" s="284"/>
      <c r="BC1" s="8"/>
      <c r="BD1" s="8"/>
      <c r="BE1" s="8"/>
      <c r="BF1" s="8"/>
      <c r="BG1" s="8"/>
      <c r="BH1" s="8"/>
      <c r="BI1" s="8"/>
      <c r="BJ1" s="8"/>
    </row>
    <row r="2" spans="1:62" s="9" customFormat="1" ht="12" customHeight="1" x14ac:dyDescent="0.15">
      <c r="A2" s="302"/>
      <c r="B2" s="302"/>
      <c r="C2" s="285"/>
      <c r="D2" s="285"/>
      <c r="E2" s="285"/>
      <c r="F2" s="285"/>
      <c r="G2" s="289" t="s">
        <v>9</v>
      </c>
      <c r="H2" s="289" t="s">
        <v>10</v>
      </c>
      <c r="I2" s="289" t="s">
        <v>11</v>
      </c>
      <c r="J2" s="288" t="s">
        <v>12</v>
      </c>
      <c r="K2" s="294"/>
      <c r="L2" s="289" t="s">
        <v>13</v>
      </c>
      <c r="M2" s="289" t="s">
        <v>14</v>
      </c>
      <c r="N2" s="290" t="s">
        <v>15</v>
      </c>
      <c r="O2" s="291" t="s">
        <v>16</v>
      </c>
      <c r="P2" s="292"/>
      <c r="Q2" s="292"/>
      <c r="R2" s="292"/>
      <c r="S2" s="293"/>
      <c r="T2" s="284" t="s">
        <v>17</v>
      </c>
      <c r="U2" s="284"/>
      <c r="V2" s="284"/>
      <c r="W2" s="284"/>
      <c r="X2" s="284"/>
      <c r="Y2" s="284" t="s">
        <v>18</v>
      </c>
      <c r="Z2" s="284"/>
      <c r="AA2" s="284"/>
      <c r="AB2" s="284"/>
      <c r="AC2" s="284"/>
      <c r="AD2" s="284" t="s">
        <v>19</v>
      </c>
      <c r="AE2" s="284"/>
      <c r="AF2" s="284"/>
      <c r="AG2" s="284"/>
      <c r="AH2" s="284"/>
      <c r="AI2" s="284" t="s">
        <v>20</v>
      </c>
      <c r="AJ2" s="284"/>
      <c r="AK2" s="284"/>
      <c r="AL2" s="284"/>
      <c r="AM2" s="284"/>
      <c r="AN2" s="284" t="s">
        <v>21</v>
      </c>
      <c r="AO2" s="284"/>
      <c r="AP2" s="284"/>
      <c r="AQ2" s="284"/>
      <c r="AR2" s="284"/>
      <c r="AS2" s="284" t="s">
        <v>22</v>
      </c>
      <c r="AT2" s="284"/>
      <c r="AU2" s="284"/>
      <c r="AV2" s="284"/>
      <c r="AW2" s="284"/>
      <c r="AX2" s="284" t="s">
        <v>23</v>
      </c>
      <c r="AY2" s="284"/>
      <c r="AZ2" s="284"/>
      <c r="BA2" s="284"/>
      <c r="BB2" s="284"/>
      <c r="BC2" s="8"/>
      <c r="BD2" s="8"/>
      <c r="BE2" s="8"/>
      <c r="BF2" s="8"/>
      <c r="BG2" s="8"/>
      <c r="BH2" s="8"/>
      <c r="BI2" s="8"/>
      <c r="BJ2" s="8"/>
    </row>
    <row r="3" spans="1:62" s="9" customFormat="1" ht="12" customHeight="1" x14ac:dyDescent="0.15">
      <c r="A3" s="302"/>
      <c r="B3" s="302"/>
      <c r="C3" s="285" t="s">
        <v>24</v>
      </c>
      <c r="D3" s="285" t="s">
        <v>25</v>
      </c>
      <c r="E3" s="285" t="s">
        <v>26</v>
      </c>
      <c r="F3" s="286" t="s">
        <v>27</v>
      </c>
      <c r="G3" s="289"/>
      <c r="H3" s="289"/>
      <c r="I3" s="289"/>
      <c r="J3" s="287" t="s">
        <v>28</v>
      </c>
      <c r="K3" s="288" t="s">
        <v>29</v>
      </c>
      <c r="L3" s="289"/>
      <c r="M3" s="289"/>
      <c r="N3" s="290"/>
      <c r="O3" s="283" t="s">
        <v>4</v>
      </c>
      <c r="P3" s="282" t="s">
        <v>30</v>
      </c>
      <c r="Q3" s="282" t="s">
        <v>31</v>
      </c>
      <c r="R3" s="282" t="s">
        <v>29</v>
      </c>
      <c r="S3" s="282" t="s">
        <v>32</v>
      </c>
      <c r="T3" s="283" t="s">
        <v>4</v>
      </c>
      <c r="U3" s="282" t="s">
        <v>30</v>
      </c>
      <c r="V3" s="282" t="s">
        <v>31</v>
      </c>
      <c r="W3" s="282" t="s">
        <v>29</v>
      </c>
      <c r="X3" s="282" t="s">
        <v>32</v>
      </c>
      <c r="Y3" s="283" t="s">
        <v>4</v>
      </c>
      <c r="Z3" s="282" t="s">
        <v>30</v>
      </c>
      <c r="AA3" s="282" t="s">
        <v>31</v>
      </c>
      <c r="AB3" s="282" t="s">
        <v>29</v>
      </c>
      <c r="AC3" s="282" t="s">
        <v>32</v>
      </c>
      <c r="AD3" s="283" t="s">
        <v>4</v>
      </c>
      <c r="AE3" s="282" t="s">
        <v>30</v>
      </c>
      <c r="AF3" s="282" t="s">
        <v>33</v>
      </c>
      <c r="AG3" s="282" t="s">
        <v>29</v>
      </c>
      <c r="AH3" s="282" t="s">
        <v>32</v>
      </c>
      <c r="AI3" s="283" t="s">
        <v>4</v>
      </c>
      <c r="AJ3" s="282" t="s">
        <v>30</v>
      </c>
      <c r="AK3" s="282" t="s">
        <v>33</v>
      </c>
      <c r="AL3" s="282" t="s">
        <v>29</v>
      </c>
      <c r="AM3" s="282" t="s">
        <v>32</v>
      </c>
      <c r="AN3" s="283" t="s">
        <v>4</v>
      </c>
      <c r="AO3" s="282" t="s">
        <v>30</v>
      </c>
      <c r="AP3" s="282" t="s">
        <v>33</v>
      </c>
      <c r="AQ3" s="282" t="s">
        <v>29</v>
      </c>
      <c r="AR3" s="282" t="s">
        <v>32</v>
      </c>
      <c r="AS3" s="283" t="s">
        <v>4</v>
      </c>
      <c r="AT3" s="282" t="s">
        <v>30</v>
      </c>
      <c r="AU3" s="282" t="s">
        <v>33</v>
      </c>
      <c r="AV3" s="282" t="s">
        <v>29</v>
      </c>
      <c r="AW3" s="282" t="s">
        <v>32</v>
      </c>
      <c r="AX3" s="283" t="s">
        <v>4</v>
      </c>
      <c r="AY3" s="282" t="s">
        <v>30</v>
      </c>
      <c r="AZ3" s="282" t="s">
        <v>33</v>
      </c>
      <c r="BA3" s="282" t="s">
        <v>29</v>
      </c>
      <c r="BB3" s="282" t="s">
        <v>32</v>
      </c>
      <c r="BC3" s="8"/>
      <c r="BD3" s="8"/>
      <c r="BE3" s="8"/>
      <c r="BF3" s="8"/>
      <c r="BG3" s="8"/>
      <c r="BH3" s="8"/>
      <c r="BI3" s="8"/>
      <c r="BJ3" s="8"/>
    </row>
    <row r="4" spans="1:62" s="9" customFormat="1" ht="12" customHeight="1" x14ac:dyDescent="0.15">
      <c r="A4" s="302"/>
      <c r="B4" s="302"/>
      <c r="C4" s="285"/>
      <c r="D4" s="285"/>
      <c r="E4" s="285"/>
      <c r="F4" s="286"/>
      <c r="G4" s="289"/>
      <c r="H4" s="289"/>
      <c r="I4" s="289"/>
      <c r="J4" s="287"/>
      <c r="K4" s="288"/>
      <c r="L4" s="289"/>
      <c r="M4" s="289"/>
      <c r="N4" s="290"/>
      <c r="O4" s="283"/>
      <c r="P4" s="282"/>
      <c r="Q4" s="282"/>
      <c r="R4" s="282"/>
      <c r="S4" s="282"/>
      <c r="T4" s="283"/>
      <c r="U4" s="282"/>
      <c r="V4" s="282"/>
      <c r="W4" s="282"/>
      <c r="X4" s="282"/>
      <c r="Y4" s="283"/>
      <c r="Z4" s="282"/>
      <c r="AA4" s="282"/>
      <c r="AB4" s="282"/>
      <c r="AC4" s="282"/>
      <c r="AD4" s="283"/>
      <c r="AE4" s="282"/>
      <c r="AF4" s="282"/>
      <c r="AG4" s="282"/>
      <c r="AH4" s="282"/>
      <c r="AI4" s="283"/>
      <c r="AJ4" s="282"/>
      <c r="AK4" s="282"/>
      <c r="AL4" s="282"/>
      <c r="AM4" s="282"/>
      <c r="AN4" s="283"/>
      <c r="AO4" s="282"/>
      <c r="AP4" s="282"/>
      <c r="AQ4" s="282"/>
      <c r="AR4" s="282"/>
      <c r="AS4" s="283"/>
      <c r="AT4" s="282"/>
      <c r="AU4" s="282"/>
      <c r="AV4" s="282"/>
      <c r="AW4" s="282"/>
      <c r="AX4" s="283"/>
      <c r="AY4" s="282"/>
      <c r="AZ4" s="282"/>
      <c r="BA4" s="282"/>
      <c r="BB4" s="282"/>
      <c r="BC4" s="8"/>
      <c r="BD4" s="8"/>
      <c r="BE4" s="8"/>
      <c r="BF4" s="8"/>
      <c r="BG4" s="8"/>
      <c r="BH4" s="8"/>
      <c r="BI4" s="8"/>
      <c r="BJ4" s="8"/>
    </row>
    <row r="5" spans="1:62" s="9" customFormat="1" ht="12" customHeight="1" x14ac:dyDescent="0.15">
      <c r="A5" s="302"/>
      <c r="B5" s="302"/>
      <c r="C5" s="285"/>
      <c r="D5" s="285"/>
      <c r="E5" s="285"/>
      <c r="F5" s="286"/>
      <c r="G5" s="289"/>
      <c r="H5" s="289"/>
      <c r="I5" s="289"/>
      <c r="J5" s="287"/>
      <c r="K5" s="288"/>
      <c r="L5" s="289"/>
      <c r="M5" s="289"/>
      <c r="N5" s="290"/>
      <c r="O5" s="283"/>
      <c r="P5" s="282"/>
      <c r="Q5" s="282"/>
      <c r="R5" s="282"/>
      <c r="S5" s="282"/>
      <c r="T5" s="283"/>
      <c r="U5" s="282"/>
      <c r="V5" s="282"/>
      <c r="W5" s="282"/>
      <c r="X5" s="282"/>
      <c r="Y5" s="283"/>
      <c r="Z5" s="282"/>
      <c r="AA5" s="282"/>
      <c r="AB5" s="282"/>
      <c r="AC5" s="282"/>
      <c r="AD5" s="283"/>
      <c r="AE5" s="282"/>
      <c r="AF5" s="282"/>
      <c r="AG5" s="282"/>
      <c r="AH5" s="282"/>
      <c r="AI5" s="283"/>
      <c r="AJ5" s="282"/>
      <c r="AK5" s="282"/>
      <c r="AL5" s="282"/>
      <c r="AM5" s="282"/>
      <c r="AN5" s="283"/>
      <c r="AO5" s="282"/>
      <c r="AP5" s="282"/>
      <c r="AQ5" s="282"/>
      <c r="AR5" s="282"/>
      <c r="AS5" s="283"/>
      <c r="AT5" s="282"/>
      <c r="AU5" s="282"/>
      <c r="AV5" s="282"/>
      <c r="AW5" s="282"/>
      <c r="AX5" s="283"/>
      <c r="AY5" s="282"/>
      <c r="AZ5" s="282"/>
      <c r="BA5" s="282"/>
      <c r="BB5" s="282"/>
      <c r="BC5" s="8"/>
      <c r="BD5" s="8"/>
      <c r="BE5" s="8"/>
      <c r="BF5" s="8"/>
      <c r="BG5" s="8"/>
      <c r="BH5" s="8"/>
      <c r="BI5" s="8"/>
      <c r="BJ5" s="8"/>
    </row>
    <row r="6" spans="1:62" s="12" customFormat="1" ht="12" hidden="1" customHeight="1" x14ac:dyDescent="0.15">
      <c r="A6" s="1"/>
      <c r="B6" s="2" t="s">
        <v>34</v>
      </c>
      <c r="C6" s="50"/>
      <c r="D6" s="50"/>
      <c r="E6" s="50"/>
      <c r="F6" s="66"/>
      <c r="G6" s="10">
        <f t="shared" ref="G6:BB6" si="0">G7+G91</f>
        <v>248</v>
      </c>
      <c r="H6" s="10">
        <f t="shared" si="0"/>
        <v>6696</v>
      </c>
      <c r="I6" s="10">
        <f t="shared" si="0"/>
        <v>8928</v>
      </c>
      <c r="J6" s="10">
        <f t="shared" si="0"/>
        <v>3316</v>
      </c>
      <c r="K6" s="10">
        <f t="shared" si="0"/>
        <v>264</v>
      </c>
      <c r="L6" s="10">
        <f t="shared" si="0"/>
        <v>3546</v>
      </c>
      <c r="M6" s="10">
        <f t="shared" si="0"/>
        <v>248</v>
      </c>
      <c r="N6" s="10">
        <f t="shared" si="0"/>
        <v>248</v>
      </c>
      <c r="O6" s="38">
        <f t="shared" si="0"/>
        <v>32</v>
      </c>
      <c r="P6" s="10">
        <f t="shared" si="0"/>
        <v>196</v>
      </c>
      <c r="Q6" s="10">
        <f t="shared" si="0"/>
        <v>336</v>
      </c>
      <c r="R6" s="10">
        <f t="shared" si="0"/>
        <v>44</v>
      </c>
      <c r="S6" s="10">
        <f t="shared" si="0"/>
        <v>576</v>
      </c>
      <c r="T6" s="38">
        <f t="shared" si="0"/>
        <v>30</v>
      </c>
      <c r="U6" s="10">
        <f t="shared" si="0"/>
        <v>170</v>
      </c>
      <c r="V6" s="10">
        <f t="shared" si="0"/>
        <v>326</v>
      </c>
      <c r="W6" s="10">
        <f t="shared" si="0"/>
        <v>44</v>
      </c>
      <c r="X6" s="10">
        <f t="shared" si="0"/>
        <v>540</v>
      </c>
      <c r="Y6" s="38">
        <f t="shared" si="0"/>
        <v>33</v>
      </c>
      <c r="Z6" s="10">
        <f t="shared" si="0"/>
        <v>214</v>
      </c>
      <c r="AA6" s="10">
        <f t="shared" si="0"/>
        <v>340</v>
      </c>
      <c r="AB6" s="10">
        <f t="shared" si="0"/>
        <v>40</v>
      </c>
      <c r="AC6" s="10">
        <f t="shared" si="0"/>
        <v>594</v>
      </c>
      <c r="AD6" s="38">
        <f t="shared" si="0"/>
        <v>30</v>
      </c>
      <c r="AE6" s="10">
        <f t="shared" si="0"/>
        <v>116</v>
      </c>
      <c r="AF6" s="10">
        <f t="shared" si="0"/>
        <v>182</v>
      </c>
      <c r="AG6" s="10">
        <f t="shared" si="0"/>
        <v>26</v>
      </c>
      <c r="AH6" s="10">
        <f t="shared" si="0"/>
        <v>324</v>
      </c>
      <c r="AI6" s="38">
        <f t="shared" si="0"/>
        <v>33</v>
      </c>
      <c r="AJ6" s="10">
        <f t="shared" si="0"/>
        <v>186</v>
      </c>
      <c r="AK6" s="10">
        <f t="shared" si="0"/>
        <v>364</v>
      </c>
      <c r="AL6" s="10">
        <f t="shared" si="0"/>
        <v>44</v>
      </c>
      <c r="AM6" s="10">
        <f t="shared" si="0"/>
        <v>594</v>
      </c>
      <c r="AN6" s="38">
        <f t="shared" si="0"/>
        <v>30</v>
      </c>
      <c r="AO6" s="10">
        <f t="shared" si="0"/>
        <v>118</v>
      </c>
      <c r="AP6" s="10">
        <f t="shared" si="0"/>
        <v>140</v>
      </c>
      <c r="AQ6" s="10">
        <f t="shared" si="0"/>
        <v>22</v>
      </c>
      <c r="AR6" s="10">
        <f t="shared" si="0"/>
        <v>270</v>
      </c>
      <c r="AS6" s="38">
        <f t="shared" si="0"/>
        <v>29</v>
      </c>
      <c r="AT6" s="10">
        <f t="shared" si="0"/>
        <v>172</v>
      </c>
      <c r="AU6" s="10">
        <f t="shared" si="0"/>
        <v>314</v>
      </c>
      <c r="AV6" s="10">
        <f t="shared" si="0"/>
        <v>36</v>
      </c>
      <c r="AW6" s="10">
        <f t="shared" si="0"/>
        <v>522</v>
      </c>
      <c r="AX6" s="38">
        <f t="shared" si="0"/>
        <v>31</v>
      </c>
      <c r="AY6" s="10">
        <f t="shared" si="0"/>
        <v>58</v>
      </c>
      <c r="AZ6" s="10">
        <f t="shared" si="0"/>
        <v>70</v>
      </c>
      <c r="BA6" s="10">
        <f t="shared" si="0"/>
        <v>8</v>
      </c>
      <c r="BB6" s="10">
        <f t="shared" si="0"/>
        <v>126</v>
      </c>
      <c r="BC6" s="11"/>
      <c r="BD6" s="11"/>
      <c r="BE6" s="11"/>
      <c r="BF6" s="11"/>
      <c r="BG6" s="11"/>
      <c r="BH6" s="11"/>
      <c r="BI6" s="11"/>
      <c r="BJ6" s="11"/>
    </row>
    <row r="7" spans="1:62" s="16" customFormat="1" ht="12" customHeight="1" x14ac:dyDescent="0.15">
      <c r="A7" s="3"/>
      <c r="B7" s="4" t="s">
        <v>35</v>
      </c>
      <c r="C7" s="50"/>
      <c r="D7" s="50"/>
      <c r="E7" s="50"/>
      <c r="F7" s="66"/>
      <c r="G7" s="13">
        <f t="shared" ref="G7:AX7" si="1">G8+G83+G87</f>
        <v>240</v>
      </c>
      <c r="H7" s="13">
        <f t="shared" si="1"/>
        <v>6480</v>
      </c>
      <c r="I7" s="13">
        <f t="shared" si="1"/>
        <v>8640</v>
      </c>
      <c r="J7" s="13">
        <f t="shared" si="1"/>
        <v>3180</v>
      </c>
      <c r="K7" s="13">
        <f t="shared" si="1"/>
        <v>256</v>
      </c>
      <c r="L7" s="13">
        <f t="shared" si="1"/>
        <v>3402</v>
      </c>
      <c r="M7" s="13">
        <f t="shared" si="1"/>
        <v>240</v>
      </c>
      <c r="N7" s="13">
        <f t="shared" si="1"/>
        <v>240</v>
      </c>
      <c r="O7" s="39">
        <f t="shared" si="1"/>
        <v>30</v>
      </c>
      <c r="P7" s="13">
        <f t="shared" si="1"/>
        <v>182</v>
      </c>
      <c r="Q7" s="13">
        <f t="shared" si="1"/>
        <v>316</v>
      </c>
      <c r="R7" s="13">
        <f t="shared" si="1"/>
        <v>42</v>
      </c>
      <c r="S7" s="13">
        <f t="shared" si="1"/>
        <v>540</v>
      </c>
      <c r="T7" s="39">
        <f t="shared" si="1"/>
        <v>30</v>
      </c>
      <c r="U7" s="13">
        <f t="shared" si="1"/>
        <v>170</v>
      </c>
      <c r="V7" s="13">
        <f t="shared" si="1"/>
        <v>326</v>
      </c>
      <c r="W7" s="13">
        <f t="shared" si="1"/>
        <v>44</v>
      </c>
      <c r="X7" s="13">
        <f t="shared" si="1"/>
        <v>540</v>
      </c>
      <c r="Y7" s="39">
        <f t="shared" si="1"/>
        <v>30</v>
      </c>
      <c r="Z7" s="13">
        <f t="shared" si="1"/>
        <v>194</v>
      </c>
      <c r="AA7" s="13">
        <f t="shared" si="1"/>
        <v>308</v>
      </c>
      <c r="AB7" s="13">
        <f t="shared" si="1"/>
        <v>38</v>
      </c>
      <c r="AC7" s="13">
        <f t="shared" si="1"/>
        <v>540</v>
      </c>
      <c r="AD7" s="49">
        <f t="shared" si="1"/>
        <v>30</v>
      </c>
      <c r="AE7" s="13">
        <f t="shared" si="1"/>
        <v>116</v>
      </c>
      <c r="AF7" s="13">
        <f t="shared" si="1"/>
        <v>182</v>
      </c>
      <c r="AG7" s="13">
        <f t="shared" si="1"/>
        <v>26</v>
      </c>
      <c r="AH7" s="13">
        <f t="shared" si="1"/>
        <v>324</v>
      </c>
      <c r="AI7" s="39">
        <f t="shared" si="1"/>
        <v>30</v>
      </c>
      <c r="AJ7" s="13">
        <f t="shared" si="1"/>
        <v>166</v>
      </c>
      <c r="AK7" s="13">
        <f t="shared" si="1"/>
        <v>334</v>
      </c>
      <c r="AL7" s="13">
        <f t="shared" si="1"/>
        <v>40</v>
      </c>
      <c r="AM7" s="13">
        <f t="shared" si="1"/>
        <v>540</v>
      </c>
      <c r="AN7" s="49">
        <f t="shared" si="1"/>
        <v>30</v>
      </c>
      <c r="AO7" s="13">
        <f t="shared" si="1"/>
        <v>118</v>
      </c>
      <c r="AP7" s="13">
        <f t="shared" si="1"/>
        <v>140</v>
      </c>
      <c r="AQ7" s="13">
        <f t="shared" si="1"/>
        <v>22</v>
      </c>
      <c r="AR7" s="13">
        <f t="shared" si="1"/>
        <v>270</v>
      </c>
      <c r="AS7" s="39">
        <f t="shared" si="1"/>
        <v>29</v>
      </c>
      <c r="AT7" s="13">
        <f t="shared" si="1"/>
        <v>172</v>
      </c>
      <c r="AU7" s="13">
        <f t="shared" si="1"/>
        <v>314</v>
      </c>
      <c r="AV7" s="13">
        <f t="shared" si="1"/>
        <v>36</v>
      </c>
      <c r="AW7" s="13">
        <f t="shared" si="1"/>
        <v>522</v>
      </c>
      <c r="AX7" s="49">
        <f t="shared" si="1"/>
        <v>31</v>
      </c>
      <c r="AY7" s="14">
        <f>AY8+AY83</f>
        <v>58</v>
      </c>
      <c r="AZ7" s="13">
        <f>AZ8+AZ83+AZ87</f>
        <v>70</v>
      </c>
      <c r="BA7" s="13">
        <f>BA8+BA83+BA87</f>
        <v>8</v>
      </c>
      <c r="BB7" s="13">
        <f>BB8+BB83+BB87</f>
        <v>126</v>
      </c>
      <c r="BC7" s="15"/>
      <c r="BD7" s="15"/>
      <c r="BE7" s="15"/>
      <c r="BF7" s="15"/>
      <c r="BG7" s="15"/>
      <c r="BH7" s="15"/>
      <c r="BI7" s="15"/>
      <c r="BJ7" s="15"/>
    </row>
    <row r="8" spans="1:62" s="9" customFormat="1" ht="13.5" customHeight="1" x14ac:dyDescent="0.15">
      <c r="A8" s="103" t="s">
        <v>36</v>
      </c>
      <c r="B8" s="31" t="s">
        <v>37</v>
      </c>
      <c r="C8" s="32"/>
      <c r="D8" s="32"/>
      <c r="E8" s="32"/>
      <c r="F8" s="32"/>
      <c r="G8" s="33">
        <f t="shared" ref="G8:BB8" si="2">G9+G36</f>
        <v>189</v>
      </c>
      <c r="H8" s="33">
        <f t="shared" si="2"/>
        <v>5103</v>
      </c>
      <c r="I8" s="33">
        <f t="shared" si="2"/>
        <v>6804</v>
      </c>
      <c r="J8" s="33">
        <f t="shared" si="2"/>
        <v>3146</v>
      </c>
      <c r="K8" s="33">
        <f t="shared" si="2"/>
        <v>256</v>
      </c>
      <c r="L8" s="33">
        <f t="shared" si="2"/>
        <v>3402</v>
      </c>
      <c r="M8" s="33">
        <f t="shared" si="2"/>
        <v>189</v>
      </c>
      <c r="N8" s="33">
        <f t="shared" si="2"/>
        <v>189</v>
      </c>
      <c r="O8" s="38">
        <f t="shared" si="2"/>
        <v>30</v>
      </c>
      <c r="P8" s="30">
        <f t="shared" si="2"/>
        <v>182</v>
      </c>
      <c r="Q8" s="30">
        <f t="shared" si="2"/>
        <v>316</v>
      </c>
      <c r="R8" s="30">
        <f t="shared" si="2"/>
        <v>42</v>
      </c>
      <c r="S8" s="30">
        <f t="shared" si="2"/>
        <v>540</v>
      </c>
      <c r="T8" s="38">
        <f t="shared" si="2"/>
        <v>30</v>
      </c>
      <c r="U8" s="30">
        <f t="shared" si="2"/>
        <v>170</v>
      </c>
      <c r="V8" s="30">
        <f t="shared" si="2"/>
        <v>326</v>
      </c>
      <c r="W8" s="30">
        <f t="shared" si="2"/>
        <v>44</v>
      </c>
      <c r="X8" s="30">
        <f t="shared" si="2"/>
        <v>540</v>
      </c>
      <c r="Y8" s="38">
        <f t="shared" si="2"/>
        <v>30</v>
      </c>
      <c r="Z8" s="30">
        <f t="shared" si="2"/>
        <v>194</v>
      </c>
      <c r="AA8" s="30">
        <f t="shared" si="2"/>
        <v>308</v>
      </c>
      <c r="AB8" s="30">
        <f t="shared" si="2"/>
        <v>38</v>
      </c>
      <c r="AC8" s="30">
        <f t="shared" si="2"/>
        <v>540</v>
      </c>
      <c r="AD8" s="38">
        <f>AD9+AD36</f>
        <v>18</v>
      </c>
      <c r="AE8" s="30">
        <f t="shared" si="2"/>
        <v>116</v>
      </c>
      <c r="AF8" s="30">
        <f t="shared" si="2"/>
        <v>182</v>
      </c>
      <c r="AG8" s="30">
        <f t="shared" si="2"/>
        <v>26</v>
      </c>
      <c r="AH8" s="30">
        <f t="shared" si="2"/>
        <v>324</v>
      </c>
      <c r="AI8" s="38">
        <f t="shared" si="2"/>
        <v>30</v>
      </c>
      <c r="AJ8" s="30">
        <f t="shared" si="2"/>
        <v>166</v>
      </c>
      <c r="AK8" s="30">
        <f t="shared" si="2"/>
        <v>334</v>
      </c>
      <c r="AL8" s="30">
        <f t="shared" si="2"/>
        <v>40</v>
      </c>
      <c r="AM8" s="30">
        <f t="shared" si="2"/>
        <v>540</v>
      </c>
      <c r="AN8" s="38">
        <f t="shared" si="2"/>
        <v>15</v>
      </c>
      <c r="AO8" s="30">
        <f t="shared" si="2"/>
        <v>108</v>
      </c>
      <c r="AP8" s="30">
        <f t="shared" si="2"/>
        <v>140</v>
      </c>
      <c r="AQ8" s="30">
        <f t="shared" si="2"/>
        <v>22</v>
      </c>
      <c r="AR8" s="30">
        <f t="shared" si="2"/>
        <v>270</v>
      </c>
      <c r="AS8" s="38">
        <f t="shared" si="2"/>
        <v>29</v>
      </c>
      <c r="AT8" s="30">
        <f t="shared" si="2"/>
        <v>172</v>
      </c>
      <c r="AU8" s="30">
        <f t="shared" si="2"/>
        <v>314</v>
      </c>
      <c r="AV8" s="30">
        <f t="shared" si="2"/>
        <v>36</v>
      </c>
      <c r="AW8" s="30">
        <f t="shared" si="2"/>
        <v>522</v>
      </c>
      <c r="AX8" s="38">
        <f t="shared" si="2"/>
        <v>7</v>
      </c>
      <c r="AY8" s="30">
        <f t="shared" si="2"/>
        <v>48</v>
      </c>
      <c r="AZ8" s="30">
        <f t="shared" si="2"/>
        <v>70</v>
      </c>
      <c r="BA8" s="30">
        <f t="shared" si="2"/>
        <v>8</v>
      </c>
      <c r="BB8" s="30">
        <f t="shared" si="2"/>
        <v>126</v>
      </c>
      <c r="BC8" s="8"/>
      <c r="BD8" s="8"/>
      <c r="BE8" s="8"/>
      <c r="BF8" s="8"/>
      <c r="BG8" s="8"/>
      <c r="BH8" s="8"/>
      <c r="BI8" s="8"/>
      <c r="BJ8" s="8"/>
    </row>
    <row r="9" spans="1:62" s="93" customFormat="1" ht="13.5" customHeight="1" x14ac:dyDescent="0.15">
      <c r="A9" s="104" t="s">
        <v>38</v>
      </c>
      <c r="B9" s="89" t="s">
        <v>39</v>
      </c>
      <c r="C9" s="90"/>
      <c r="D9" s="90"/>
      <c r="E9" s="90"/>
      <c r="F9" s="90"/>
      <c r="G9" s="91">
        <f t="shared" ref="G9:BB9" si="3">SUM(G10:G35)</f>
        <v>81</v>
      </c>
      <c r="H9" s="91">
        <f t="shared" si="3"/>
        <v>2187</v>
      </c>
      <c r="I9" s="91">
        <f t="shared" si="3"/>
        <v>2916</v>
      </c>
      <c r="J9" s="91">
        <f t="shared" si="3"/>
        <v>1346</v>
      </c>
      <c r="K9" s="91">
        <f t="shared" si="3"/>
        <v>112</v>
      </c>
      <c r="L9" s="91">
        <f t="shared" si="3"/>
        <v>1458</v>
      </c>
      <c r="M9" s="91">
        <f t="shared" si="3"/>
        <v>81</v>
      </c>
      <c r="N9" s="91">
        <f t="shared" si="3"/>
        <v>81</v>
      </c>
      <c r="O9" s="91">
        <f t="shared" si="3"/>
        <v>27</v>
      </c>
      <c r="P9" s="91">
        <f t="shared" si="3"/>
        <v>162</v>
      </c>
      <c r="Q9" s="91">
        <f t="shared" si="3"/>
        <v>286</v>
      </c>
      <c r="R9" s="91">
        <f t="shared" si="3"/>
        <v>38</v>
      </c>
      <c r="S9" s="91">
        <f t="shared" si="3"/>
        <v>486</v>
      </c>
      <c r="T9" s="91">
        <f t="shared" si="3"/>
        <v>23</v>
      </c>
      <c r="U9" s="91">
        <f t="shared" si="3"/>
        <v>130</v>
      </c>
      <c r="V9" s="91">
        <f t="shared" si="3"/>
        <v>250</v>
      </c>
      <c r="W9" s="91">
        <f t="shared" si="3"/>
        <v>34</v>
      </c>
      <c r="X9" s="91">
        <f t="shared" si="3"/>
        <v>414</v>
      </c>
      <c r="Y9" s="91">
        <f t="shared" si="3"/>
        <v>11</v>
      </c>
      <c r="Z9" s="91">
        <f t="shared" si="3"/>
        <v>72</v>
      </c>
      <c r="AA9" s="91">
        <f t="shared" si="3"/>
        <v>112</v>
      </c>
      <c r="AB9" s="91">
        <f t="shared" si="3"/>
        <v>14</v>
      </c>
      <c r="AC9" s="91">
        <f t="shared" si="3"/>
        <v>198</v>
      </c>
      <c r="AD9" s="91">
        <f t="shared" si="3"/>
        <v>9</v>
      </c>
      <c r="AE9" s="91">
        <f t="shared" si="3"/>
        <v>58</v>
      </c>
      <c r="AF9" s="91">
        <f t="shared" si="3"/>
        <v>92</v>
      </c>
      <c r="AG9" s="91">
        <f t="shared" si="3"/>
        <v>12</v>
      </c>
      <c r="AH9" s="91">
        <f t="shared" si="3"/>
        <v>162</v>
      </c>
      <c r="AI9" s="91">
        <f t="shared" si="3"/>
        <v>5</v>
      </c>
      <c r="AJ9" s="91">
        <f t="shared" si="3"/>
        <v>30</v>
      </c>
      <c r="AK9" s="91">
        <f t="shared" si="3"/>
        <v>54</v>
      </c>
      <c r="AL9" s="91">
        <f t="shared" si="3"/>
        <v>6</v>
      </c>
      <c r="AM9" s="91">
        <f t="shared" si="3"/>
        <v>90</v>
      </c>
      <c r="AN9" s="91">
        <f t="shared" si="3"/>
        <v>0</v>
      </c>
      <c r="AO9" s="91">
        <f t="shared" si="3"/>
        <v>0</v>
      </c>
      <c r="AP9" s="91">
        <f t="shared" si="3"/>
        <v>0</v>
      </c>
      <c r="AQ9" s="91">
        <f t="shared" si="3"/>
        <v>0</v>
      </c>
      <c r="AR9" s="91">
        <f t="shared" si="3"/>
        <v>0</v>
      </c>
      <c r="AS9" s="91">
        <f t="shared" si="3"/>
        <v>2</v>
      </c>
      <c r="AT9" s="91">
        <f t="shared" si="3"/>
        <v>12</v>
      </c>
      <c r="AU9" s="91">
        <f t="shared" si="3"/>
        <v>20</v>
      </c>
      <c r="AV9" s="91">
        <f t="shared" si="3"/>
        <v>4</v>
      </c>
      <c r="AW9" s="91">
        <f t="shared" si="3"/>
        <v>36</v>
      </c>
      <c r="AX9" s="91">
        <f t="shared" si="3"/>
        <v>4</v>
      </c>
      <c r="AY9" s="91">
        <f t="shared" si="3"/>
        <v>28</v>
      </c>
      <c r="AZ9" s="91">
        <f t="shared" si="3"/>
        <v>40</v>
      </c>
      <c r="BA9" s="91">
        <f t="shared" si="3"/>
        <v>4</v>
      </c>
      <c r="BB9" s="91">
        <f t="shared" si="3"/>
        <v>72</v>
      </c>
      <c r="BC9" s="92"/>
      <c r="BD9" s="92"/>
      <c r="BE9" s="92"/>
      <c r="BF9" s="92"/>
      <c r="BG9" s="92"/>
      <c r="BH9" s="92"/>
      <c r="BI9" s="92"/>
      <c r="BJ9" s="92"/>
    </row>
    <row r="10" spans="1:62" s="78" customFormat="1" ht="15" customHeight="1" x14ac:dyDescent="0.25">
      <c r="A10" s="37" t="s">
        <v>40</v>
      </c>
      <c r="B10" s="183" t="s">
        <v>147</v>
      </c>
      <c r="C10" s="79">
        <v>1</v>
      </c>
      <c r="D10" s="80"/>
      <c r="E10" s="79"/>
      <c r="F10" s="79"/>
      <c r="G10" s="37">
        <v>3</v>
      </c>
      <c r="H10" s="81">
        <f>G10*27</f>
        <v>81</v>
      </c>
      <c r="I10" s="81">
        <f>G10*36</f>
        <v>108</v>
      </c>
      <c r="J10" s="81">
        <f>I10/2-K10</f>
        <v>48</v>
      </c>
      <c r="K10" s="48">
        <v>6</v>
      </c>
      <c r="L10" s="82">
        <f>I10/2</f>
        <v>54</v>
      </c>
      <c r="M10" s="83">
        <f>G10</f>
        <v>3</v>
      </c>
      <c r="N10" s="37">
        <f>(J10+K10+L10)/36</f>
        <v>3</v>
      </c>
      <c r="O10" s="40">
        <f>(P10+Q10+R10+S10)/36</f>
        <v>3</v>
      </c>
      <c r="P10" s="37">
        <v>20</v>
      </c>
      <c r="Q10" s="184">
        <f>J10-P10</f>
        <v>28</v>
      </c>
      <c r="R10" s="181">
        <f>K10</f>
        <v>6</v>
      </c>
      <c r="S10" s="184">
        <f>L10</f>
        <v>54</v>
      </c>
      <c r="T10" s="45"/>
      <c r="U10" s="181"/>
      <c r="V10" s="181"/>
      <c r="W10" s="181"/>
      <c r="X10" s="181"/>
      <c r="Y10" s="45"/>
      <c r="Z10" s="181"/>
      <c r="AA10" s="181"/>
      <c r="AB10" s="181"/>
      <c r="AC10" s="181"/>
      <c r="AD10" s="45"/>
      <c r="AE10" s="181"/>
      <c r="AF10" s="181"/>
      <c r="AG10" s="181"/>
      <c r="AH10" s="181"/>
      <c r="AI10" s="45"/>
      <c r="AJ10" s="181"/>
      <c r="AK10" s="181"/>
      <c r="AL10" s="181"/>
      <c r="AM10" s="181"/>
      <c r="AN10" s="45"/>
      <c r="AO10" s="181"/>
      <c r="AP10" s="181"/>
      <c r="AQ10" s="181"/>
      <c r="AR10" s="181"/>
      <c r="AS10" s="45"/>
      <c r="AT10" s="181"/>
      <c r="AU10" s="181"/>
      <c r="AV10" s="181"/>
      <c r="AW10" s="181"/>
      <c r="AX10" s="46"/>
      <c r="AY10" s="48"/>
      <c r="AZ10" s="48"/>
      <c r="BA10" s="48"/>
      <c r="BB10" s="48"/>
      <c r="BC10" s="77"/>
      <c r="BD10" s="77"/>
      <c r="BE10" s="77"/>
      <c r="BF10" s="77"/>
      <c r="BG10" s="77"/>
      <c r="BH10" s="77"/>
      <c r="BI10" s="77"/>
      <c r="BJ10" s="77"/>
    </row>
    <row r="11" spans="1:62" s="78" customFormat="1" ht="15" customHeight="1" x14ac:dyDescent="0.25">
      <c r="A11" s="37" t="s">
        <v>41</v>
      </c>
      <c r="B11" s="183" t="s">
        <v>42</v>
      </c>
      <c r="C11" s="79">
        <v>1</v>
      </c>
      <c r="D11" s="79"/>
      <c r="E11" s="79"/>
      <c r="F11" s="79"/>
      <c r="G11" s="37">
        <v>3</v>
      </c>
      <c r="H11" s="81">
        <f t="shared" ref="H11:H33" si="4">G11*27</f>
        <v>81</v>
      </c>
      <c r="I11" s="81">
        <f t="shared" ref="I11:I33" si="5">G11*36</f>
        <v>108</v>
      </c>
      <c r="J11" s="81">
        <f t="shared" ref="J11:J33" si="6">I11/2-K11</f>
        <v>48</v>
      </c>
      <c r="K11" s="48">
        <v>6</v>
      </c>
      <c r="L11" s="82">
        <f t="shared" ref="L11:L33" si="7">I11/2</f>
        <v>54</v>
      </c>
      <c r="M11" s="83">
        <f t="shared" ref="M11:M33" si="8">G11</f>
        <v>3</v>
      </c>
      <c r="N11" s="37">
        <f t="shared" ref="N11:N33" si="9">(J11+K11+L11)/36</f>
        <v>3</v>
      </c>
      <c r="O11" s="40">
        <f>(P11+Q11+R11+S11)/36</f>
        <v>3</v>
      </c>
      <c r="P11" s="37">
        <v>20</v>
      </c>
      <c r="Q11" s="184">
        <f>J11-P11</f>
        <v>28</v>
      </c>
      <c r="R11" s="181">
        <f>K11</f>
        <v>6</v>
      </c>
      <c r="S11" s="184">
        <f>L11</f>
        <v>54</v>
      </c>
      <c r="T11" s="45"/>
      <c r="U11" s="181"/>
      <c r="V11" s="181"/>
      <c r="W11" s="181"/>
      <c r="X11" s="181"/>
      <c r="Y11" s="45"/>
      <c r="Z11" s="181"/>
      <c r="AA11" s="181"/>
      <c r="AB11" s="181"/>
      <c r="AC11" s="181"/>
      <c r="AD11" s="45"/>
      <c r="AE11" s="181"/>
      <c r="AF11" s="181"/>
      <c r="AG11" s="181"/>
      <c r="AH11" s="181"/>
      <c r="AI11" s="45"/>
      <c r="AJ11" s="181"/>
      <c r="AK11" s="181"/>
      <c r="AL11" s="181"/>
      <c r="AM11" s="181"/>
      <c r="AN11" s="45"/>
      <c r="AO11" s="181"/>
      <c r="AP11" s="181"/>
      <c r="AQ11" s="181"/>
      <c r="AR11" s="181"/>
      <c r="AS11" s="45"/>
      <c r="AT11" s="181"/>
      <c r="AU11" s="181"/>
      <c r="AV11" s="181"/>
      <c r="AW11" s="181"/>
      <c r="AX11" s="46"/>
      <c r="AY11" s="48"/>
      <c r="AZ11" s="48"/>
      <c r="BA11" s="48"/>
      <c r="BB11" s="48"/>
      <c r="BC11" s="77"/>
      <c r="BD11" s="77"/>
      <c r="BE11" s="77"/>
      <c r="BF11" s="77"/>
      <c r="BG11" s="77"/>
      <c r="BH11" s="77"/>
      <c r="BI11" s="77"/>
      <c r="BJ11" s="77"/>
    </row>
    <row r="12" spans="1:62" s="78" customFormat="1" ht="15" customHeight="1" x14ac:dyDescent="0.25">
      <c r="A12" s="37" t="s">
        <v>43</v>
      </c>
      <c r="B12" s="183" t="s">
        <v>187</v>
      </c>
      <c r="C12" s="79">
        <v>2</v>
      </c>
      <c r="D12" s="79">
        <v>1</v>
      </c>
      <c r="E12" s="79"/>
      <c r="F12" s="79"/>
      <c r="G12" s="37">
        <v>7</v>
      </c>
      <c r="H12" s="81">
        <f t="shared" si="4"/>
        <v>189</v>
      </c>
      <c r="I12" s="81">
        <f t="shared" si="5"/>
        <v>252</v>
      </c>
      <c r="J12" s="81">
        <f t="shared" si="6"/>
        <v>118</v>
      </c>
      <c r="K12" s="48">
        <v>8</v>
      </c>
      <c r="L12" s="82">
        <f t="shared" si="7"/>
        <v>126</v>
      </c>
      <c r="M12" s="83">
        <f t="shared" si="8"/>
        <v>7</v>
      </c>
      <c r="N12" s="37">
        <f t="shared" si="9"/>
        <v>7</v>
      </c>
      <c r="O12" s="40">
        <f>(P12+Q12+R12+S12)/36</f>
        <v>4</v>
      </c>
      <c r="P12" s="37">
        <v>18</v>
      </c>
      <c r="Q12" s="181">
        <v>52</v>
      </c>
      <c r="R12" s="181">
        <v>2</v>
      </c>
      <c r="S12" s="181">
        <v>72</v>
      </c>
      <c r="T12" s="45">
        <f>(U12+V12+W12+X12)/36</f>
        <v>3</v>
      </c>
      <c r="U12" s="181">
        <v>10</v>
      </c>
      <c r="V12" s="181">
        <v>38</v>
      </c>
      <c r="W12" s="181">
        <v>6</v>
      </c>
      <c r="X12" s="181">
        <v>54</v>
      </c>
      <c r="Y12" s="45"/>
      <c r="Z12" s="181"/>
      <c r="AA12" s="181"/>
      <c r="AB12" s="181"/>
      <c r="AC12" s="181"/>
      <c r="AD12" s="45"/>
      <c r="AE12" s="181"/>
      <c r="AF12" s="181"/>
      <c r="AG12" s="181"/>
      <c r="AH12" s="181"/>
      <c r="AI12" s="45"/>
      <c r="AJ12" s="181"/>
      <c r="AK12" s="181"/>
      <c r="AL12" s="181"/>
      <c r="AM12" s="181"/>
      <c r="AN12" s="45"/>
      <c r="AO12" s="181"/>
      <c r="AP12" s="181"/>
      <c r="AQ12" s="181"/>
      <c r="AR12" s="181"/>
      <c r="AS12" s="45"/>
      <c r="AT12" s="181"/>
      <c r="AU12" s="181"/>
      <c r="AV12" s="181"/>
      <c r="AW12" s="181"/>
      <c r="AX12" s="46"/>
      <c r="AY12" s="48"/>
      <c r="AZ12" s="48"/>
      <c r="BA12" s="48"/>
      <c r="BB12" s="48"/>
      <c r="BC12" s="77"/>
      <c r="BD12" s="77"/>
      <c r="BE12" s="77"/>
      <c r="BF12" s="77"/>
      <c r="BG12" s="77"/>
      <c r="BH12" s="77"/>
      <c r="BI12" s="77"/>
      <c r="BJ12" s="77"/>
    </row>
    <row r="13" spans="1:62" s="78" customFormat="1" ht="15" customHeight="1" x14ac:dyDescent="0.25">
      <c r="A13" s="37" t="s">
        <v>44</v>
      </c>
      <c r="B13" s="183" t="s">
        <v>148</v>
      </c>
      <c r="C13" s="79"/>
      <c r="D13" s="79">
        <v>1</v>
      </c>
      <c r="E13" s="79"/>
      <c r="F13" s="79"/>
      <c r="G13" s="37">
        <v>2</v>
      </c>
      <c r="H13" s="81">
        <f t="shared" si="4"/>
        <v>54</v>
      </c>
      <c r="I13" s="81">
        <f t="shared" si="5"/>
        <v>72</v>
      </c>
      <c r="J13" s="81">
        <f t="shared" si="6"/>
        <v>34</v>
      </c>
      <c r="K13" s="48">
        <v>2</v>
      </c>
      <c r="L13" s="82">
        <f t="shared" si="7"/>
        <v>36</v>
      </c>
      <c r="M13" s="83">
        <f t="shared" si="8"/>
        <v>2</v>
      </c>
      <c r="N13" s="37">
        <f t="shared" si="9"/>
        <v>2</v>
      </c>
      <c r="O13" s="40">
        <f t="shared" ref="O13:O15" si="10">(P13+Q13+R13+S13)/36</f>
        <v>2</v>
      </c>
      <c r="P13" s="37">
        <v>14</v>
      </c>
      <c r="Q13" s="181">
        <f t="shared" ref="Q13:Q15" si="11">J13-P13</f>
        <v>20</v>
      </c>
      <c r="R13" s="181">
        <f t="shared" ref="R13:R15" si="12">K13</f>
        <v>2</v>
      </c>
      <c r="S13" s="181">
        <f t="shared" ref="S13:S15" si="13">L13</f>
        <v>36</v>
      </c>
      <c r="T13" s="45"/>
      <c r="U13" s="181"/>
      <c r="V13" s="181"/>
      <c r="W13" s="181"/>
      <c r="X13" s="181"/>
      <c r="Y13" s="45"/>
      <c r="Z13" s="181"/>
      <c r="AA13" s="181"/>
      <c r="AB13" s="181"/>
      <c r="AC13" s="181"/>
      <c r="AD13" s="45"/>
      <c r="AE13" s="181"/>
      <c r="AF13" s="181"/>
      <c r="AG13" s="181"/>
      <c r="AH13" s="181"/>
      <c r="AI13" s="45"/>
      <c r="AJ13" s="181"/>
      <c r="AK13" s="181"/>
      <c r="AL13" s="181"/>
      <c r="AM13" s="181"/>
      <c r="AN13" s="45"/>
      <c r="AO13" s="181"/>
      <c r="AP13" s="181"/>
      <c r="AQ13" s="181"/>
      <c r="AR13" s="181"/>
      <c r="AS13" s="45"/>
      <c r="AT13" s="181"/>
      <c r="AU13" s="181"/>
      <c r="AV13" s="181"/>
      <c r="AW13" s="181"/>
      <c r="AX13" s="46"/>
      <c r="AY13" s="48"/>
      <c r="AZ13" s="48"/>
      <c r="BA13" s="48"/>
      <c r="BB13" s="48"/>
      <c r="BC13" s="77"/>
      <c r="BD13" s="77"/>
      <c r="BE13" s="77"/>
      <c r="BF13" s="77"/>
      <c r="BG13" s="77"/>
      <c r="BH13" s="77"/>
      <c r="BI13" s="77"/>
      <c r="BJ13" s="77"/>
    </row>
    <row r="14" spans="1:62" s="78" customFormat="1" ht="15" customHeight="1" x14ac:dyDescent="0.25">
      <c r="A14" s="37" t="s">
        <v>45</v>
      </c>
      <c r="B14" s="183" t="s">
        <v>46</v>
      </c>
      <c r="C14" s="79"/>
      <c r="D14" s="79">
        <v>1</v>
      </c>
      <c r="E14" s="79"/>
      <c r="F14" s="79"/>
      <c r="G14" s="37">
        <v>2</v>
      </c>
      <c r="H14" s="81">
        <f t="shared" si="4"/>
        <v>54</v>
      </c>
      <c r="I14" s="81">
        <f t="shared" si="5"/>
        <v>72</v>
      </c>
      <c r="J14" s="81">
        <f t="shared" si="6"/>
        <v>34</v>
      </c>
      <c r="K14" s="48">
        <v>2</v>
      </c>
      <c r="L14" s="82">
        <f t="shared" si="7"/>
        <v>36</v>
      </c>
      <c r="M14" s="83">
        <f t="shared" si="8"/>
        <v>2</v>
      </c>
      <c r="N14" s="37">
        <f t="shared" si="9"/>
        <v>2</v>
      </c>
      <c r="O14" s="40">
        <f t="shared" si="10"/>
        <v>2</v>
      </c>
      <c r="P14" s="37">
        <v>8</v>
      </c>
      <c r="Q14" s="181">
        <f t="shared" si="11"/>
        <v>26</v>
      </c>
      <c r="R14" s="181">
        <f t="shared" si="12"/>
        <v>2</v>
      </c>
      <c r="S14" s="181">
        <f t="shared" si="13"/>
        <v>36</v>
      </c>
      <c r="T14" s="45"/>
      <c r="U14" s="181"/>
      <c r="V14" s="181"/>
      <c r="W14" s="181"/>
      <c r="X14" s="181"/>
      <c r="Y14" s="45"/>
      <c r="Z14" s="181"/>
      <c r="AA14" s="181"/>
      <c r="AB14" s="181"/>
      <c r="AC14" s="181"/>
      <c r="AD14" s="45"/>
      <c r="AE14" s="181"/>
      <c r="AF14" s="181"/>
      <c r="AG14" s="181"/>
      <c r="AH14" s="181"/>
      <c r="AI14" s="45"/>
      <c r="AJ14" s="181"/>
      <c r="AK14" s="181"/>
      <c r="AL14" s="181"/>
      <c r="AM14" s="181"/>
      <c r="AN14" s="45"/>
      <c r="AO14" s="181"/>
      <c r="AP14" s="181"/>
      <c r="AQ14" s="181"/>
      <c r="AR14" s="181"/>
      <c r="AS14" s="45"/>
      <c r="AT14" s="181"/>
      <c r="AU14" s="181"/>
      <c r="AV14" s="181"/>
      <c r="AW14" s="181"/>
      <c r="AX14" s="46"/>
      <c r="AY14" s="48"/>
      <c r="AZ14" s="48"/>
      <c r="BA14" s="48"/>
      <c r="BB14" s="48"/>
      <c r="BC14" s="77"/>
      <c r="BD14" s="77"/>
      <c r="BE14" s="77"/>
      <c r="BF14" s="77"/>
      <c r="BG14" s="77"/>
      <c r="BH14" s="77"/>
      <c r="BI14" s="77"/>
      <c r="BJ14" s="77"/>
    </row>
    <row r="15" spans="1:62" s="78" customFormat="1" ht="15" customHeight="1" x14ac:dyDescent="0.25">
      <c r="A15" s="37" t="s">
        <v>47</v>
      </c>
      <c r="B15" s="183" t="s">
        <v>48</v>
      </c>
      <c r="C15" s="79"/>
      <c r="D15" s="79"/>
      <c r="E15" s="79">
        <v>1</v>
      </c>
      <c r="F15" s="79"/>
      <c r="G15" s="37">
        <v>2</v>
      </c>
      <c r="H15" s="81">
        <f t="shared" si="4"/>
        <v>54</v>
      </c>
      <c r="I15" s="81">
        <f t="shared" si="5"/>
        <v>72</v>
      </c>
      <c r="J15" s="81">
        <f t="shared" si="6"/>
        <v>32</v>
      </c>
      <c r="K15" s="48">
        <v>4</v>
      </c>
      <c r="L15" s="82">
        <f t="shared" si="7"/>
        <v>36</v>
      </c>
      <c r="M15" s="83">
        <f t="shared" si="8"/>
        <v>2</v>
      </c>
      <c r="N15" s="37">
        <f t="shared" si="9"/>
        <v>2</v>
      </c>
      <c r="O15" s="40">
        <f t="shared" si="10"/>
        <v>2</v>
      </c>
      <c r="P15" s="37">
        <v>12</v>
      </c>
      <c r="Q15" s="181">
        <f t="shared" si="11"/>
        <v>20</v>
      </c>
      <c r="R15" s="181">
        <f t="shared" si="12"/>
        <v>4</v>
      </c>
      <c r="S15" s="181">
        <f t="shared" si="13"/>
        <v>36</v>
      </c>
      <c r="T15" s="45"/>
      <c r="U15" s="181"/>
      <c r="V15" s="181"/>
      <c r="W15" s="181"/>
      <c r="X15" s="181"/>
      <c r="Y15" s="45"/>
      <c r="Z15" s="181"/>
      <c r="AA15" s="181"/>
      <c r="AB15" s="181"/>
      <c r="AC15" s="181"/>
      <c r="AD15" s="45"/>
      <c r="AE15" s="181"/>
      <c r="AF15" s="181"/>
      <c r="AG15" s="181"/>
      <c r="AH15" s="181"/>
      <c r="AI15" s="45"/>
      <c r="AJ15" s="181"/>
      <c r="AK15" s="181"/>
      <c r="AL15" s="181"/>
      <c r="AM15" s="181"/>
      <c r="AN15" s="45"/>
      <c r="AO15" s="181"/>
      <c r="AP15" s="181"/>
      <c r="AQ15" s="181"/>
      <c r="AR15" s="181"/>
      <c r="AS15" s="45"/>
      <c r="AT15" s="181"/>
      <c r="AU15" s="181"/>
      <c r="AV15" s="181"/>
      <c r="AW15" s="181"/>
      <c r="AX15" s="46"/>
      <c r="AY15" s="48"/>
      <c r="AZ15" s="48"/>
      <c r="BA15" s="48"/>
      <c r="BB15" s="48"/>
      <c r="BC15" s="77"/>
      <c r="BD15" s="77"/>
      <c r="BE15" s="77"/>
      <c r="BF15" s="77"/>
      <c r="BG15" s="77"/>
      <c r="BH15" s="77"/>
      <c r="BI15" s="77"/>
      <c r="BJ15" s="77"/>
    </row>
    <row r="16" spans="1:62" s="78" customFormat="1" ht="15" customHeight="1" x14ac:dyDescent="0.25">
      <c r="A16" s="37" t="s">
        <v>49</v>
      </c>
      <c r="B16" s="183" t="s">
        <v>50</v>
      </c>
      <c r="C16" s="79"/>
      <c r="D16" s="79"/>
      <c r="E16" s="79">
        <v>2</v>
      </c>
      <c r="F16" s="79"/>
      <c r="G16" s="37">
        <v>2</v>
      </c>
      <c r="H16" s="81">
        <f t="shared" si="4"/>
        <v>54</v>
      </c>
      <c r="I16" s="81">
        <f t="shared" si="5"/>
        <v>72</v>
      </c>
      <c r="J16" s="81">
        <f t="shared" si="6"/>
        <v>32</v>
      </c>
      <c r="K16" s="48">
        <v>4</v>
      </c>
      <c r="L16" s="82">
        <f t="shared" si="7"/>
        <v>36</v>
      </c>
      <c r="M16" s="83">
        <f t="shared" si="8"/>
        <v>2</v>
      </c>
      <c r="N16" s="37">
        <f t="shared" si="9"/>
        <v>2</v>
      </c>
      <c r="O16" s="40"/>
      <c r="P16" s="37"/>
      <c r="Q16" s="181"/>
      <c r="R16" s="181"/>
      <c r="S16" s="181"/>
      <c r="T16" s="45">
        <f>(U16+V16+W16+X16)/36</f>
        <v>2</v>
      </c>
      <c r="U16" s="181">
        <v>14</v>
      </c>
      <c r="V16" s="184">
        <f>J16-U16</f>
        <v>18</v>
      </c>
      <c r="W16" s="181">
        <f>K16</f>
        <v>4</v>
      </c>
      <c r="X16" s="184">
        <f>L16</f>
        <v>36</v>
      </c>
      <c r="Y16" s="45"/>
      <c r="Z16" s="181"/>
      <c r="AA16" s="181"/>
      <c r="AB16" s="181"/>
      <c r="AC16" s="181"/>
      <c r="AD16" s="45"/>
      <c r="AE16" s="181"/>
      <c r="AF16" s="181"/>
      <c r="AG16" s="181"/>
      <c r="AH16" s="181"/>
      <c r="AI16" s="45"/>
      <c r="AJ16" s="181"/>
      <c r="AK16" s="181"/>
      <c r="AL16" s="181"/>
      <c r="AM16" s="181"/>
      <c r="AN16" s="45"/>
      <c r="AO16" s="181"/>
      <c r="AP16" s="181"/>
      <c r="AQ16" s="181"/>
      <c r="AR16" s="181"/>
      <c r="AS16" s="45"/>
      <c r="AT16" s="181"/>
      <c r="AU16" s="181"/>
      <c r="AV16" s="181"/>
      <c r="AW16" s="181"/>
      <c r="AX16" s="46"/>
      <c r="AY16" s="48"/>
      <c r="AZ16" s="48"/>
      <c r="BA16" s="48"/>
      <c r="BB16" s="48"/>
      <c r="BC16" s="77"/>
      <c r="BD16" s="77"/>
      <c r="BE16" s="77"/>
      <c r="BF16" s="77"/>
      <c r="BG16" s="77"/>
      <c r="BH16" s="77"/>
      <c r="BI16" s="77"/>
      <c r="BJ16" s="77"/>
    </row>
    <row r="17" spans="1:62" s="78" customFormat="1" ht="15" customHeight="1" x14ac:dyDescent="0.25">
      <c r="A17" s="37" t="s">
        <v>51</v>
      </c>
      <c r="B17" s="183" t="s">
        <v>52</v>
      </c>
      <c r="C17" s="79">
        <v>1</v>
      </c>
      <c r="D17" s="79"/>
      <c r="E17" s="79"/>
      <c r="F17" s="79"/>
      <c r="G17" s="37">
        <v>5</v>
      </c>
      <c r="H17" s="81">
        <f t="shared" si="4"/>
        <v>135</v>
      </c>
      <c r="I17" s="81">
        <f t="shared" si="5"/>
        <v>180</v>
      </c>
      <c r="J17" s="81">
        <f t="shared" si="6"/>
        <v>84</v>
      </c>
      <c r="K17" s="48">
        <v>6</v>
      </c>
      <c r="L17" s="82">
        <f t="shared" si="7"/>
        <v>90</v>
      </c>
      <c r="M17" s="83">
        <f t="shared" si="8"/>
        <v>5</v>
      </c>
      <c r="N17" s="37">
        <f t="shared" si="9"/>
        <v>5</v>
      </c>
      <c r="O17" s="40">
        <f t="shared" ref="O17" si="14">(P17+Q17+R17+S17)/36</f>
        <v>5</v>
      </c>
      <c r="P17" s="37">
        <v>30</v>
      </c>
      <c r="Q17" s="181">
        <f t="shared" ref="Q17" si="15">J17-P17</f>
        <v>54</v>
      </c>
      <c r="R17" s="181">
        <f t="shared" ref="R17" si="16">K17</f>
        <v>6</v>
      </c>
      <c r="S17" s="181">
        <f t="shared" ref="S17" si="17">L17</f>
        <v>90</v>
      </c>
      <c r="T17" s="45"/>
      <c r="U17" s="181"/>
      <c r="V17" s="181"/>
      <c r="W17" s="181"/>
      <c r="X17" s="181"/>
      <c r="Y17" s="45"/>
      <c r="Z17" s="181"/>
      <c r="AA17" s="181"/>
      <c r="AB17" s="181"/>
      <c r="AC17" s="181"/>
      <c r="AD17" s="45"/>
      <c r="AE17" s="181"/>
      <c r="AF17" s="181"/>
      <c r="AG17" s="181"/>
      <c r="AH17" s="181"/>
      <c r="AI17" s="45"/>
      <c r="AJ17" s="181"/>
      <c r="AK17" s="181"/>
      <c r="AL17" s="181"/>
      <c r="AM17" s="181"/>
      <c r="AN17" s="45"/>
      <c r="AO17" s="181"/>
      <c r="AP17" s="181"/>
      <c r="AQ17" s="181"/>
      <c r="AR17" s="181"/>
      <c r="AS17" s="45"/>
      <c r="AT17" s="181"/>
      <c r="AU17" s="181"/>
      <c r="AV17" s="181"/>
      <c r="AW17" s="181"/>
      <c r="AX17" s="46"/>
      <c r="AY17" s="48"/>
      <c r="AZ17" s="48"/>
      <c r="BA17" s="48"/>
      <c r="BB17" s="48"/>
      <c r="BC17" s="77"/>
      <c r="BD17" s="77"/>
      <c r="BE17" s="77"/>
      <c r="BF17" s="77"/>
      <c r="BG17" s="77"/>
      <c r="BH17" s="77"/>
      <c r="BI17" s="77"/>
      <c r="BJ17" s="77"/>
    </row>
    <row r="18" spans="1:62" s="78" customFormat="1" ht="15" customHeight="1" x14ac:dyDescent="0.25">
      <c r="A18" s="37" t="s">
        <v>53</v>
      </c>
      <c r="B18" s="183" t="s">
        <v>54</v>
      </c>
      <c r="C18" s="79">
        <v>2</v>
      </c>
      <c r="D18" s="79"/>
      <c r="E18" s="79"/>
      <c r="F18" s="79"/>
      <c r="G18" s="37">
        <v>5</v>
      </c>
      <c r="H18" s="81">
        <f t="shared" si="4"/>
        <v>135</v>
      </c>
      <c r="I18" s="81">
        <f t="shared" si="5"/>
        <v>180</v>
      </c>
      <c r="J18" s="81">
        <f t="shared" si="6"/>
        <v>84</v>
      </c>
      <c r="K18" s="48">
        <v>6</v>
      </c>
      <c r="L18" s="82">
        <f t="shared" si="7"/>
        <v>90</v>
      </c>
      <c r="M18" s="83">
        <f t="shared" si="8"/>
        <v>5</v>
      </c>
      <c r="N18" s="37">
        <f t="shared" si="9"/>
        <v>5</v>
      </c>
      <c r="O18" s="40"/>
      <c r="P18" s="37"/>
      <c r="Q18" s="181"/>
      <c r="R18" s="181"/>
      <c r="S18" s="181"/>
      <c r="T18" s="45">
        <f>(U18+V18+W18+X18)/36</f>
        <v>5</v>
      </c>
      <c r="U18" s="181">
        <v>34</v>
      </c>
      <c r="V18" s="181">
        <f>J18-U18</f>
        <v>50</v>
      </c>
      <c r="W18" s="181">
        <f>K18</f>
        <v>6</v>
      </c>
      <c r="X18" s="181">
        <f>L18</f>
        <v>90</v>
      </c>
      <c r="Y18" s="45"/>
      <c r="Z18" s="181"/>
      <c r="AA18" s="181"/>
      <c r="AB18" s="181"/>
      <c r="AC18" s="181"/>
      <c r="AD18" s="45"/>
      <c r="AE18" s="181"/>
      <c r="AF18" s="181"/>
      <c r="AG18" s="181"/>
      <c r="AH18" s="181"/>
      <c r="AI18" s="45"/>
      <c r="AJ18" s="181"/>
      <c r="AK18" s="181"/>
      <c r="AL18" s="181"/>
      <c r="AM18" s="181"/>
      <c r="AN18" s="45"/>
      <c r="AO18" s="181"/>
      <c r="AP18" s="181"/>
      <c r="AQ18" s="181"/>
      <c r="AR18" s="181"/>
      <c r="AS18" s="45"/>
      <c r="AT18" s="181"/>
      <c r="AU18" s="181"/>
      <c r="AV18" s="181"/>
      <c r="AW18" s="181"/>
      <c r="AX18" s="46"/>
      <c r="AY18" s="48"/>
      <c r="AZ18" s="48"/>
      <c r="BA18" s="48"/>
      <c r="BB18" s="48"/>
      <c r="BC18" s="77"/>
      <c r="BD18" s="77"/>
      <c r="BE18" s="77"/>
      <c r="BF18" s="77"/>
      <c r="BG18" s="77"/>
      <c r="BH18" s="77"/>
      <c r="BI18" s="77"/>
      <c r="BJ18" s="77"/>
    </row>
    <row r="19" spans="1:62" s="78" customFormat="1" ht="15" customHeight="1" x14ac:dyDescent="0.25">
      <c r="A19" s="37" t="s">
        <v>55</v>
      </c>
      <c r="B19" s="185" t="s">
        <v>56</v>
      </c>
      <c r="C19" s="79">
        <v>3</v>
      </c>
      <c r="D19" s="79"/>
      <c r="E19" s="79"/>
      <c r="F19" s="79"/>
      <c r="G19" s="37">
        <v>5</v>
      </c>
      <c r="H19" s="81">
        <f>G19*27</f>
        <v>135</v>
      </c>
      <c r="I19" s="81">
        <f>G19*36</f>
        <v>180</v>
      </c>
      <c r="J19" s="81">
        <f t="shared" ref="J19" si="18">I19/2-K19</f>
        <v>84</v>
      </c>
      <c r="K19" s="48">
        <v>6</v>
      </c>
      <c r="L19" s="82">
        <f>I19/2</f>
        <v>90</v>
      </c>
      <c r="M19" s="83">
        <f>G19</f>
        <v>5</v>
      </c>
      <c r="N19" s="37">
        <f t="shared" ref="N19" si="19">(J19+K19+L19)/36</f>
        <v>5</v>
      </c>
      <c r="O19" s="41"/>
      <c r="P19" s="37"/>
      <c r="Q19" s="181"/>
      <c r="R19" s="181"/>
      <c r="S19" s="181"/>
      <c r="T19" s="45"/>
      <c r="U19" s="181"/>
      <c r="V19" s="181"/>
      <c r="W19" s="181"/>
      <c r="X19" s="181"/>
      <c r="Y19" s="45">
        <f>(Z19+AA19+AB19+AC19)/36</f>
        <v>5</v>
      </c>
      <c r="Z19" s="181">
        <v>34</v>
      </c>
      <c r="AA19" s="184">
        <f>J19-Z19</f>
        <v>50</v>
      </c>
      <c r="AB19" s="181">
        <f>K19</f>
        <v>6</v>
      </c>
      <c r="AC19" s="184">
        <f>L19</f>
        <v>90</v>
      </c>
      <c r="AD19" s="45"/>
      <c r="AE19" s="181"/>
      <c r="AF19" s="181"/>
      <c r="AG19" s="181"/>
      <c r="AH19" s="181"/>
      <c r="AI19" s="45"/>
      <c r="AJ19" s="181"/>
      <c r="AK19" s="181"/>
      <c r="AL19" s="181"/>
      <c r="AM19" s="181"/>
      <c r="AN19" s="45"/>
      <c r="AO19" s="181"/>
      <c r="AP19" s="181"/>
      <c r="AQ19" s="181"/>
      <c r="AR19" s="181"/>
      <c r="AS19" s="45"/>
      <c r="AT19" s="181"/>
      <c r="AU19" s="181"/>
      <c r="AV19" s="181"/>
      <c r="AW19" s="181"/>
      <c r="AX19" s="46"/>
      <c r="AY19" s="48"/>
      <c r="AZ19" s="48"/>
      <c r="BA19" s="48"/>
      <c r="BB19" s="48"/>
      <c r="BC19" s="77"/>
      <c r="BD19" s="77"/>
      <c r="BE19" s="77"/>
      <c r="BF19" s="77"/>
      <c r="BG19" s="77"/>
      <c r="BH19" s="77"/>
      <c r="BI19" s="77"/>
      <c r="BJ19" s="77"/>
    </row>
    <row r="20" spans="1:62" s="78" customFormat="1" ht="15" customHeight="1" x14ac:dyDescent="0.25">
      <c r="A20" s="37" t="s">
        <v>57</v>
      </c>
      <c r="B20" s="185" t="s">
        <v>181</v>
      </c>
      <c r="C20" s="80"/>
      <c r="D20" s="79"/>
      <c r="E20" s="79">
        <v>4</v>
      </c>
      <c r="F20" s="79"/>
      <c r="G20" s="37">
        <v>3</v>
      </c>
      <c r="H20" s="81">
        <f>G20*27</f>
        <v>81</v>
      </c>
      <c r="I20" s="81">
        <f>G20*36</f>
        <v>108</v>
      </c>
      <c r="J20" s="81">
        <f t="shared" si="6"/>
        <v>50</v>
      </c>
      <c r="K20" s="48">
        <v>4</v>
      </c>
      <c r="L20" s="82">
        <f>I20/2</f>
        <v>54</v>
      </c>
      <c r="M20" s="83">
        <f>G20</f>
        <v>3</v>
      </c>
      <c r="N20" s="37">
        <f t="shared" si="9"/>
        <v>3</v>
      </c>
      <c r="O20" s="41"/>
      <c r="P20" s="37"/>
      <c r="Q20" s="181"/>
      <c r="R20" s="181"/>
      <c r="S20" s="181"/>
      <c r="T20" s="45"/>
      <c r="U20" s="181"/>
      <c r="V20" s="181"/>
      <c r="W20" s="181"/>
      <c r="X20" s="181"/>
      <c r="Y20" s="45"/>
      <c r="Z20" s="181"/>
      <c r="AA20" s="184"/>
      <c r="AB20" s="181"/>
      <c r="AC20" s="181"/>
      <c r="AD20" s="45">
        <f>(AE20+AF20+AG20+AH20)/36</f>
        <v>3</v>
      </c>
      <c r="AE20" s="181">
        <v>20</v>
      </c>
      <c r="AF20" s="184">
        <f>J20-AE20</f>
        <v>30</v>
      </c>
      <c r="AG20" s="181">
        <f>K20</f>
        <v>4</v>
      </c>
      <c r="AH20" s="184">
        <f>L20</f>
        <v>54</v>
      </c>
      <c r="AI20" s="45"/>
      <c r="AJ20" s="181"/>
      <c r="AK20" s="181"/>
      <c r="AL20" s="181"/>
      <c r="AM20" s="181"/>
      <c r="AN20" s="45"/>
      <c r="AO20" s="181"/>
      <c r="AP20" s="181"/>
      <c r="AQ20" s="181"/>
      <c r="AR20" s="181"/>
      <c r="AS20" s="45"/>
      <c r="AT20" s="181"/>
      <c r="AU20" s="181"/>
      <c r="AV20" s="181"/>
      <c r="AW20" s="181"/>
      <c r="AX20" s="46"/>
      <c r="AY20" s="48"/>
      <c r="AZ20" s="48"/>
      <c r="BA20" s="48"/>
      <c r="BB20" s="48"/>
      <c r="BC20" s="77"/>
      <c r="BD20" s="77"/>
      <c r="BE20" s="77"/>
      <c r="BF20" s="77"/>
      <c r="BG20" s="77"/>
      <c r="BH20" s="77"/>
      <c r="BI20" s="77"/>
      <c r="BJ20" s="77"/>
    </row>
    <row r="21" spans="1:62" s="78" customFormat="1" ht="15" customHeight="1" x14ac:dyDescent="0.25">
      <c r="A21" s="37" t="s">
        <v>59</v>
      </c>
      <c r="B21" s="186" t="s">
        <v>69</v>
      </c>
      <c r="C21" s="79"/>
      <c r="D21" s="79">
        <v>2</v>
      </c>
      <c r="E21" s="79"/>
      <c r="F21" s="79"/>
      <c r="G21" s="37">
        <v>2</v>
      </c>
      <c r="H21" s="81">
        <f>G21*27</f>
        <v>54</v>
      </c>
      <c r="I21" s="81">
        <f>G21*36</f>
        <v>72</v>
      </c>
      <c r="J21" s="81">
        <f>I21/2-K21</f>
        <v>34</v>
      </c>
      <c r="K21" s="48">
        <v>2</v>
      </c>
      <c r="L21" s="82">
        <f>I21/2</f>
        <v>36</v>
      </c>
      <c r="M21" s="83">
        <f>G21</f>
        <v>2</v>
      </c>
      <c r="N21" s="37">
        <f>(J21+K21+L21)/36</f>
        <v>2</v>
      </c>
      <c r="O21" s="41"/>
      <c r="P21" s="37"/>
      <c r="Q21" s="181"/>
      <c r="R21" s="181"/>
      <c r="S21" s="181"/>
      <c r="T21" s="45">
        <f>(U21+V21+W21+X21)/36</f>
        <v>2</v>
      </c>
      <c r="U21" s="181">
        <v>14</v>
      </c>
      <c r="V21" s="184">
        <f>J21-U21</f>
        <v>20</v>
      </c>
      <c r="W21" s="181">
        <f>K21</f>
        <v>2</v>
      </c>
      <c r="X21" s="181">
        <f>L21</f>
        <v>36</v>
      </c>
      <c r="Y21" s="45"/>
      <c r="Z21" s="181"/>
      <c r="AA21" s="181"/>
      <c r="AB21" s="181"/>
      <c r="AC21" s="181"/>
      <c r="AD21" s="45"/>
      <c r="AE21" s="181"/>
      <c r="AF21" s="184"/>
      <c r="AG21" s="181"/>
      <c r="AH21" s="184"/>
      <c r="AI21" s="45"/>
      <c r="AJ21" s="181"/>
      <c r="AK21" s="181"/>
      <c r="AL21" s="181"/>
      <c r="AM21" s="181"/>
      <c r="AN21" s="45"/>
      <c r="AO21" s="181"/>
      <c r="AP21" s="181"/>
      <c r="AQ21" s="181"/>
      <c r="AR21" s="181"/>
      <c r="AS21" s="45"/>
      <c r="AT21" s="181"/>
      <c r="AU21" s="181"/>
      <c r="AV21" s="181"/>
      <c r="AW21" s="181"/>
      <c r="AX21" s="46"/>
      <c r="AY21" s="48"/>
      <c r="AZ21" s="48"/>
      <c r="BA21" s="48"/>
      <c r="BB21" s="48"/>
      <c r="BC21" s="77"/>
      <c r="BD21" s="77"/>
      <c r="BE21" s="77"/>
      <c r="BF21" s="77"/>
      <c r="BG21" s="77"/>
      <c r="BH21" s="77"/>
      <c r="BI21" s="77"/>
      <c r="BJ21" s="77"/>
    </row>
    <row r="22" spans="1:62" s="78" customFormat="1" ht="24" customHeight="1" x14ac:dyDescent="0.25">
      <c r="A22" s="37" t="s">
        <v>61</v>
      </c>
      <c r="B22" s="94" t="s">
        <v>58</v>
      </c>
      <c r="C22" s="79">
        <v>5</v>
      </c>
      <c r="D22" s="79"/>
      <c r="E22" s="79"/>
      <c r="F22" s="79"/>
      <c r="G22" s="37">
        <v>5</v>
      </c>
      <c r="H22" s="81">
        <f t="shared" si="4"/>
        <v>135</v>
      </c>
      <c r="I22" s="81">
        <f t="shared" si="5"/>
        <v>180</v>
      </c>
      <c r="J22" s="81">
        <f t="shared" si="6"/>
        <v>84</v>
      </c>
      <c r="K22" s="48">
        <v>6</v>
      </c>
      <c r="L22" s="82">
        <f t="shared" si="7"/>
        <v>90</v>
      </c>
      <c r="M22" s="83">
        <f t="shared" si="8"/>
        <v>5</v>
      </c>
      <c r="N22" s="37">
        <f t="shared" si="9"/>
        <v>5</v>
      </c>
      <c r="O22" s="40"/>
      <c r="P22" s="37"/>
      <c r="Q22" s="181"/>
      <c r="R22" s="181"/>
      <c r="S22" s="181"/>
      <c r="T22" s="45"/>
      <c r="U22" s="181"/>
      <c r="V22" s="181"/>
      <c r="W22" s="181"/>
      <c r="X22" s="181"/>
      <c r="Y22" s="45"/>
      <c r="Z22" s="181"/>
      <c r="AA22" s="181"/>
      <c r="AB22" s="181"/>
      <c r="AC22" s="181"/>
      <c r="AD22" s="45"/>
      <c r="AE22" s="181"/>
      <c r="AF22" s="181"/>
      <c r="AG22" s="181"/>
      <c r="AH22" s="181"/>
      <c r="AI22" s="45">
        <f>(AJ22+AK22+AL22+AM22)/36</f>
        <v>5</v>
      </c>
      <c r="AJ22" s="181">
        <v>30</v>
      </c>
      <c r="AK22" s="184">
        <f>J22-AJ22</f>
        <v>54</v>
      </c>
      <c r="AL22" s="181">
        <f>K22</f>
        <v>6</v>
      </c>
      <c r="AM22" s="184">
        <f>L22</f>
        <v>90</v>
      </c>
      <c r="AN22" s="45"/>
      <c r="AO22" s="181"/>
      <c r="AP22" s="181"/>
      <c r="AQ22" s="181"/>
      <c r="AR22" s="181"/>
      <c r="AS22" s="45"/>
      <c r="AT22" s="181"/>
      <c r="AU22" s="184"/>
      <c r="AV22" s="181"/>
      <c r="AW22" s="184"/>
      <c r="AX22" s="46"/>
      <c r="AY22" s="48"/>
      <c r="AZ22" s="48"/>
      <c r="BA22" s="48"/>
      <c r="BB22" s="48"/>
      <c r="BC22" s="77"/>
      <c r="BD22" s="77"/>
      <c r="BE22" s="77"/>
      <c r="BF22" s="77"/>
      <c r="BG22" s="77"/>
      <c r="BH22" s="77"/>
      <c r="BI22" s="77"/>
      <c r="BJ22" s="77"/>
    </row>
    <row r="23" spans="1:62" s="78" customFormat="1" ht="15" customHeight="1" x14ac:dyDescent="0.25">
      <c r="A23" s="37" t="s">
        <v>62</v>
      </c>
      <c r="B23" s="187" t="s">
        <v>60</v>
      </c>
      <c r="C23" s="79"/>
      <c r="D23" s="79"/>
      <c r="E23" s="79">
        <v>2</v>
      </c>
      <c r="F23" s="79"/>
      <c r="G23" s="37">
        <v>3</v>
      </c>
      <c r="H23" s="81">
        <f t="shared" si="4"/>
        <v>81</v>
      </c>
      <c r="I23" s="81">
        <f t="shared" si="5"/>
        <v>108</v>
      </c>
      <c r="J23" s="81">
        <f t="shared" si="6"/>
        <v>50</v>
      </c>
      <c r="K23" s="48">
        <v>4</v>
      </c>
      <c r="L23" s="82">
        <f t="shared" si="7"/>
        <v>54</v>
      </c>
      <c r="M23" s="83">
        <f t="shared" si="8"/>
        <v>3</v>
      </c>
      <c r="N23" s="37">
        <f t="shared" si="9"/>
        <v>3</v>
      </c>
      <c r="O23" s="40"/>
      <c r="P23" s="37"/>
      <c r="Q23" s="181"/>
      <c r="R23" s="181"/>
      <c r="S23" s="181"/>
      <c r="T23" s="45">
        <f>(U23+V23+W23+X23)/36</f>
        <v>3</v>
      </c>
      <c r="U23" s="181">
        <v>14</v>
      </c>
      <c r="V23" s="181">
        <f>J23-U23</f>
        <v>36</v>
      </c>
      <c r="W23" s="181">
        <f>K23</f>
        <v>4</v>
      </c>
      <c r="X23" s="181">
        <f>L23</f>
        <v>54</v>
      </c>
      <c r="Y23" s="45"/>
      <c r="Z23" s="181"/>
      <c r="AA23" s="181"/>
      <c r="AB23" s="181"/>
      <c r="AC23" s="181"/>
      <c r="AD23" s="45"/>
      <c r="AE23" s="181"/>
      <c r="AF23" s="181"/>
      <c r="AG23" s="181"/>
      <c r="AH23" s="181"/>
      <c r="AI23" s="45"/>
      <c r="AJ23" s="181"/>
      <c r="AK23" s="181"/>
      <c r="AL23" s="181"/>
      <c r="AM23" s="181"/>
      <c r="AN23" s="45"/>
      <c r="AO23" s="181"/>
      <c r="AP23" s="181"/>
      <c r="AQ23" s="181"/>
      <c r="AR23" s="181"/>
      <c r="AS23" s="45"/>
      <c r="AT23" s="181"/>
      <c r="AU23" s="181"/>
      <c r="AV23" s="181"/>
      <c r="AW23" s="181"/>
      <c r="AX23" s="46"/>
      <c r="AY23" s="48"/>
      <c r="AZ23" s="48"/>
      <c r="BA23" s="48"/>
      <c r="BB23" s="48"/>
      <c r="BC23" s="77"/>
      <c r="BD23" s="77"/>
      <c r="BE23" s="77"/>
      <c r="BF23" s="77"/>
      <c r="BG23" s="77"/>
      <c r="BH23" s="77"/>
      <c r="BI23" s="77"/>
      <c r="BJ23" s="77"/>
    </row>
    <row r="24" spans="1:62" s="78" customFormat="1" ht="15" customHeight="1" x14ac:dyDescent="0.25">
      <c r="A24" s="37" t="s">
        <v>62</v>
      </c>
      <c r="B24" s="187" t="s">
        <v>336</v>
      </c>
      <c r="C24" s="79">
        <v>4</v>
      </c>
      <c r="D24" s="79"/>
      <c r="E24" s="79"/>
      <c r="F24" s="79"/>
      <c r="G24" s="37">
        <v>3</v>
      </c>
      <c r="H24" s="81">
        <f t="shared" ref="H24:H25" si="20">G24*27</f>
        <v>81</v>
      </c>
      <c r="I24" s="81">
        <f t="shared" ref="I24:I25" si="21">G24*36</f>
        <v>108</v>
      </c>
      <c r="J24" s="81">
        <f t="shared" ref="J24:J25" si="22">I24/2-K24</f>
        <v>48</v>
      </c>
      <c r="K24" s="48">
        <v>6</v>
      </c>
      <c r="L24" s="82">
        <f t="shared" ref="L24:L25" si="23">I24/2</f>
        <v>54</v>
      </c>
      <c r="M24" s="83">
        <f t="shared" ref="M24:M25" si="24">G24</f>
        <v>3</v>
      </c>
      <c r="N24" s="37">
        <f t="shared" ref="N24:N25" si="25">(J24+K24+L24)/36</f>
        <v>3</v>
      </c>
      <c r="O24" s="40"/>
      <c r="P24" s="37"/>
      <c r="Q24" s="181"/>
      <c r="R24" s="181"/>
      <c r="S24" s="181"/>
      <c r="T24" s="45"/>
      <c r="U24" s="181"/>
      <c r="V24" s="181"/>
      <c r="W24" s="181"/>
      <c r="X24" s="181"/>
      <c r="Y24" s="45"/>
      <c r="Z24" s="181"/>
      <c r="AA24" s="181"/>
      <c r="AB24" s="181"/>
      <c r="AC24" s="181"/>
      <c r="AD24" s="45">
        <f>(AE24+AF24+AG24+AH24)/36</f>
        <v>3</v>
      </c>
      <c r="AE24" s="181">
        <v>18</v>
      </c>
      <c r="AF24" s="181">
        <f>J24-AE24</f>
        <v>30</v>
      </c>
      <c r="AG24" s="181">
        <f>K24</f>
        <v>6</v>
      </c>
      <c r="AH24" s="181">
        <f>L24</f>
        <v>54</v>
      </c>
      <c r="AI24" s="45"/>
      <c r="AJ24" s="181"/>
      <c r="AK24" s="181"/>
      <c r="AL24" s="181"/>
      <c r="AM24" s="181"/>
      <c r="AN24" s="45"/>
      <c r="AO24" s="181"/>
      <c r="AP24" s="181"/>
      <c r="AQ24" s="181"/>
      <c r="AR24" s="181"/>
      <c r="AS24" s="45"/>
      <c r="AT24" s="181"/>
      <c r="AU24" s="181"/>
      <c r="AV24" s="181"/>
      <c r="AW24" s="181"/>
      <c r="AX24" s="46"/>
      <c r="AY24" s="48"/>
      <c r="AZ24" s="48"/>
      <c r="BA24" s="48"/>
      <c r="BB24" s="48"/>
      <c r="BC24" s="77"/>
      <c r="BD24" s="77"/>
      <c r="BE24" s="77"/>
      <c r="BF24" s="77"/>
      <c r="BG24" s="77"/>
      <c r="BH24" s="77"/>
      <c r="BI24" s="77"/>
      <c r="BJ24" s="77"/>
    </row>
    <row r="25" spans="1:62" s="78" customFormat="1" ht="15" customHeight="1" x14ac:dyDescent="0.25">
      <c r="A25" s="37" t="s">
        <v>64</v>
      </c>
      <c r="B25" s="84" t="s">
        <v>94</v>
      </c>
      <c r="C25" s="79"/>
      <c r="D25" s="79">
        <v>8</v>
      </c>
      <c r="E25" s="79"/>
      <c r="F25" s="79"/>
      <c r="G25" s="37">
        <v>2</v>
      </c>
      <c r="H25" s="81">
        <f t="shared" si="20"/>
        <v>54</v>
      </c>
      <c r="I25" s="81">
        <f t="shared" si="21"/>
        <v>72</v>
      </c>
      <c r="J25" s="81">
        <f t="shared" si="22"/>
        <v>34</v>
      </c>
      <c r="K25" s="48">
        <v>2</v>
      </c>
      <c r="L25" s="82">
        <f t="shared" si="23"/>
        <v>36</v>
      </c>
      <c r="M25" s="83">
        <f t="shared" si="24"/>
        <v>2</v>
      </c>
      <c r="N25" s="37">
        <f t="shared" si="25"/>
        <v>2</v>
      </c>
      <c r="O25" s="40"/>
      <c r="P25" s="37"/>
      <c r="Q25" s="181"/>
      <c r="R25" s="181"/>
      <c r="S25" s="181"/>
      <c r="T25" s="45"/>
      <c r="U25" s="181"/>
      <c r="V25" s="181"/>
      <c r="W25" s="181"/>
      <c r="X25" s="181"/>
      <c r="Y25" s="45"/>
      <c r="Z25" s="181"/>
      <c r="AA25" s="181"/>
      <c r="AB25" s="181"/>
      <c r="AC25" s="181"/>
      <c r="AD25" s="45"/>
      <c r="AE25" s="181"/>
      <c r="AF25" s="181"/>
      <c r="AG25" s="181"/>
      <c r="AH25" s="181"/>
      <c r="AI25" s="45"/>
      <c r="AJ25" s="181"/>
      <c r="AK25" s="181"/>
      <c r="AL25" s="181"/>
      <c r="AM25" s="181"/>
      <c r="AN25" s="45"/>
      <c r="AO25" s="181"/>
      <c r="AP25" s="184"/>
      <c r="AQ25" s="181"/>
      <c r="AR25" s="184"/>
      <c r="AS25" s="45"/>
      <c r="AT25" s="181"/>
      <c r="AU25" s="184"/>
      <c r="AV25" s="181"/>
      <c r="AW25" s="184"/>
      <c r="AX25" s="46">
        <f>(AY25+AZ25+BA25+BB25)/36</f>
        <v>2</v>
      </c>
      <c r="AY25" s="48">
        <v>14</v>
      </c>
      <c r="AZ25" s="82">
        <f>J25-AY25</f>
        <v>20</v>
      </c>
      <c r="BA25" s="48">
        <f>K25</f>
        <v>2</v>
      </c>
      <c r="BB25" s="82">
        <f>L25</f>
        <v>36</v>
      </c>
      <c r="BC25" s="77"/>
      <c r="BD25" s="77"/>
      <c r="BE25" s="77"/>
      <c r="BF25" s="77"/>
      <c r="BG25" s="77"/>
      <c r="BH25" s="77"/>
      <c r="BI25" s="77"/>
      <c r="BJ25" s="77"/>
    </row>
    <row r="26" spans="1:62" s="78" customFormat="1" ht="15" customHeight="1" x14ac:dyDescent="0.25">
      <c r="A26" s="37" t="s">
        <v>65</v>
      </c>
      <c r="B26" s="85" t="s">
        <v>145</v>
      </c>
      <c r="C26" s="79"/>
      <c r="D26" s="79">
        <v>3</v>
      </c>
      <c r="E26" s="79"/>
      <c r="F26" s="79"/>
      <c r="G26" s="37">
        <v>2</v>
      </c>
      <c r="H26" s="81">
        <f>G26*27</f>
        <v>54</v>
      </c>
      <c r="I26" s="81">
        <f>G26*36</f>
        <v>72</v>
      </c>
      <c r="J26" s="81">
        <f>I26/2-K26</f>
        <v>34</v>
      </c>
      <c r="K26" s="48">
        <v>2</v>
      </c>
      <c r="L26" s="82">
        <f>I26/2</f>
        <v>36</v>
      </c>
      <c r="M26" s="83">
        <f>G26</f>
        <v>2</v>
      </c>
      <c r="N26" s="37">
        <f>(J26+K26+L26)/36</f>
        <v>2</v>
      </c>
      <c r="O26" s="40"/>
      <c r="P26" s="37"/>
      <c r="Q26" s="181"/>
      <c r="R26" s="181"/>
      <c r="S26" s="181"/>
      <c r="T26" s="45"/>
      <c r="U26" s="181"/>
      <c r="V26" s="181"/>
      <c r="W26" s="181"/>
      <c r="X26" s="181"/>
      <c r="Y26" s="45">
        <f>(Z26+AA26+AB26+AC26)/36</f>
        <v>2</v>
      </c>
      <c r="Z26" s="181">
        <v>14</v>
      </c>
      <c r="AA26" s="181">
        <f>J26-Z26</f>
        <v>20</v>
      </c>
      <c r="AB26" s="181">
        <f>K26</f>
        <v>2</v>
      </c>
      <c r="AC26" s="181">
        <f>L26</f>
        <v>36</v>
      </c>
      <c r="AD26" s="45"/>
      <c r="AE26" s="181"/>
      <c r="AF26" s="181"/>
      <c r="AG26" s="181"/>
      <c r="AH26" s="181"/>
      <c r="AI26" s="45"/>
      <c r="AJ26" s="181"/>
      <c r="AK26" s="181"/>
      <c r="AL26" s="181"/>
      <c r="AM26" s="181"/>
      <c r="AN26" s="45"/>
      <c r="AO26" s="181"/>
      <c r="AP26" s="181"/>
      <c r="AQ26" s="181"/>
      <c r="AR26" s="181"/>
      <c r="AS26" s="45"/>
      <c r="AT26" s="181"/>
      <c r="AU26" s="181"/>
      <c r="AV26" s="181"/>
      <c r="AW26" s="181"/>
      <c r="AX26" s="46"/>
      <c r="AY26" s="48"/>
      <c r="AZ26" s="48"/>
      <c r="BA26" s="48"/>
      <c r="BB26" s="48"/>
      <c r="BC26" s="77"/>
      <c r="BD26" s="77"/>
      <c r="BE26" s="77"/>
      <c r="BF26" s="77"/>
      <c r="BG26" s="77"/>
      <c r="BH26" s="77"/>
      <c r="BI26" s="77"/>
      <c r="BJ26" s="77"/>
    </row>
    <row r="27" spans="1:62" s="78" customFormat="1" ht="15" customHeight="1" x14ac:dyDescent="0.25">
      <c r="A27" s="37" t="s">
        <v>66</v>
      </c>
      <c r="B27" s="85" t="s">
        <v>171</v>
      </c>
      <c r="C27" s="79"/>
      <c r="D27" s="79">
        <v>1</v>
      </c>
      <c r="E27" s="79"/>
      <c r="F27" s="79"/>
      <c r="G27" s="37">
        <v>2</v>
      </c>
      <c r="H27" s="81">
        <f>G27*27</f>
        <v>54</v>
      </c>
      <c r="I27" s="81">
        <f>G27*36</f>
        <v>72</v>
      </c>
      <c r="J27" s="81">
        <f>I27/2-K27</f>
        <v>34</v>
      </c>
      <c r="K27" s="48">
        <v>2</v>
      </c>
      <c r="L27" s="82">
        <f>I27/2</f>
        <v>36</v>
      </c>
      <c r="M27" s="83">
        <f>G27</f>
        <v>2</v>
      </c>
      <c r="N27" s="37">
        <f>(J27+K27+L27)/36</f>
        <v>2</v>
      </c>
      <c r="O27" s="40">
        <f t="shared" ref="O27" si="26">(P27+Q27+R27+S27)/36</f>
        <v>2</v>
      </c>
      <c r="P27" s="37">
        <v>14</v>
      </c>
      <c r="Q27" s="181">
        <f t="shared" ref="Q27" si="27">J27-P27</f>
        <v>20</v>
      </c>
      <c r="R27" s="181">
        <f t="shared" ref="R27" si="28">K27</f>
        <v>2</v>
      </c>
      <c r="S27" s="181">
        <f t="shared" ref="S27" si="29">L27</f>
        <v>36</v>
      </c>
      <c r="T27" s="45"/>
      <c r="U27" s="181"/>
      <c r="V27" s="181"/>
      <c r="W27" s="181"/>
      <c r="X27" s="181"/>
      <c r="Y27" s="45"/>
      <c r="Z27" s="181"/>
      <c r="AA27" s="181"/>
      <c r="AB27" s="181"/>
      <c r="AC27" s="181"/>
      <c r="AD27" s="45"/>
      <c r="AE27" s="181"/>
      <c r="AF27" s="181"/>
      <c r="AG27" s="181"/>
      <c r="AH27" s="181"/>
      <c r="AI27" s="45"/>
      <c r="AJ27" s="181"/>
      <c r="AK27" s="181"/>
      <c r="AL27" s="181"/>
      <c r="AM27" s="181"/>
      <c r="AN27" s="45"/>
      <c r="AO27" s="181"/>
      <c r="AP27" s="181"/>
      <c r="AQ27" s="181"/>
      <c r="AR27" s="181"/>
      <c r="AS27" s="45"/>
      <c r="AT27" s="181"/>
      <c r="AU27" s="181"/>
      <c r="AV27" s="181"/>
      <c r="AW27" s="181"/>
      <c r="AX27" s="46"/>
      <c r="AY27" s="48"/>
      <c r="AZ27" s="48"/>
      <c r="BA27" s="48"/>
      <c r="BB27" s="48"/>
      <c r="BC27" s="77"/>
      <c r="BD27" s="77"/>
      <c r="BE27" s="77"/>
      <c r="BF27" s="77"/>
      <c r="BG27" s="77"/>
      <c r="BH27" s="77"/>
      <c r="BI27" s="77"/>
      <c r="BJ27" s="77"/>
    </row>
    <row r="28" spans="1:62" s="78" customFormat="1" ht="15" customHeight="1" x14ac:dyDescent="0.25">
      <c r="A28" s="37" t="s">
        <v>68</v>
      </c>
      <c r="B28" s="188" t="s">
        <v>63</v>
      </c>
      <c r="C28" s="79">
        <v>2</v>
      </c>
      <c r="D28" s="79"/>
      <c r="E28" s="79">
        <v>1</v>
      </c>
      <c r="F28" s="79"/>
      <c r="G28" s="37">
        <v>5</v>
      </c>
      <c r="H28" s="81">
        <f t="shared" si="4"/>
        <v>135</v>
      </c>
      <c r="I28" s="81">
        <f t="shared" si="5"/>
        <v>180</v>
      </c>
      <c r="J28" s="81">
        <f t="shared" si="6"/>
        <v>80</v>
      </c>
      <c r="K28" s="48">
        <v>10</v>
      </c>
      <c r="L28" s="82">
        <f t="shared" si="7"/>
        <v>90</v>
      </c>
      <c r="M28" s="83">
        <f t="shared" si="8"/>
        <v>5</v>
      </c>
      <c r="N28" s="37">
        <f t="shared" si="9"/>
        <v>5</v>
      </c>
      <c r="O28" s="40">
        <f t="shared" ref="O28" si="30">(P28+Q28+R28+S28)/36</f>
        <v>2</v>
      </c>
      <c r="P28" s="37">
        <v>14</v>
      </c>
      <c r="Q28" s="181">
        <v>18</v>
      </c>
      <c r="R28" s="181">
        <v>4</v>
      </c>
      <c r="S28" s="181">
        <v>36</v>
      </c>
      <c r="T28" s="45">
        <f>(U28+V28+W28+X28)/36</f>
        <v>3</v>
      </c>
      <c r="U28" s="181">
        <v>10</v>
      </c>
      <c r="V28" s="181">
        <v>38</v>
      </c>
      <c r="W28" s="181">
        <v>6</v>
      </c>
      <c r="X28" s="181">
        <v>54</v>
      </c>
      <c r="Y28" s="45"/>
      <c r="Z28" s="181"/>
      <c r="AA28" s="181"/>
      <c r="AB28" s="181"/>
      <c r="AC28" s="181"/>
      <c r="AD28" s="45"/>
      <c r="AE28" s="181"/>
      <c r="AF28" s="181"/>
      <c r="AG28" s="181"/>
      <c r="AH28" s="181"/>
      <c r="AI28" s="45"/>
      <c r="AJ28" s="181"/>
      <c r="AK28" s="181"/>
      <c r="AL28" s="181"/>
      <c r="AM28" s="181"/>
      <c r="AN28" s="45"/>
      <c r="AO28" s="181"/>
      <c r="AP28" s="181"/>
      <c r="AQ28" s="181"/>
      <c r="AR28" s="181"/>
      <c r="AS28" s="45"/>
      <c r="AT28" s="181"/>
      <c r="AU28" s="181"/>
      <c r="AV28" s="181"/>
      <c r="AW28" s="181"/>
      <c r="AX28" s="46"/>
      <c r="AY28" s="48"/>
      <c r="AZ28" s="48"/>
      <c r="BA28" s="48"/>
      <c r="BB28" s="48"/>
      <c r="BC28" s="77"/>
      <c r="BD28" s="77"/>
      <c r="BE28" s="77"/>
      <c r="BF28" s="77"/>
      <c r="BG28" s="77"/>
      <c r="BH28" s="77"/>
      <c r="BI28" s="77"/>
      <c r="BJ28" s="77"/>
    </row>
    <row r="29" spans="1:62" s="78" customFormat="1" ht="24" customHeight="1" x14ac:dyDescent="0.25">
      <c r="A29" s="37" t="s">
        <v>70</v>
      </c>
      <c r="B29" s="85" t="s">
        <v>71</v>
      </c>
      <c r="C29" s="79"/>
      <c r="D29" s="79">
        <v>2</v>
      </c>
      <c r="E29" s="79"/>
      <c r="F29" s="79"/>
      <c r="G29" s="37">
        <v>2</v>
      </c>
      <c r="H29" s="81">
        <f>G29*27</f>
        <v>54</v>
      </c>
      <c r="I29" s="81">
        <f>G29*36</f>
        <v>72</v>
      </c>
      <c r="J29" s="81">
        <f>I29/2-K29</f>
        <v>34</v>
      </c>
      <c r="K29" s="48">
        <v>2</v>
      </c>
      <c r="L29" s="82">
        <f>I29/2</f>
        <v>36</v>
      </c>
      <c r="M29" s="83">
        <f>G29</f>
        <v>2</v>
      </c>
      <c r="N29" s="37">
        <f>(J29+K29+L29)/36</f>
        <v>2</v>
      </c>
      <c r="O29" s="41"/>
      <c r="P29" s="37"/>
      <c r="Q29" s="181"/>
      <c r="R29" s="181"/>
      <c r="S29" s="181"/>
      <c r="T29" s="45">
        <f>(U29+V29+W29+X29)/36</f>
        <v>2</v>
      </c>
      <c r="U29" s="181">
        <v>14</v>
      </c>
      <c r="V29" s="181">
        <f>J29-U29</f>
        <v>20</v>
      </c>
      <c r="W29" s="181">
        <f>K29</f>
        <v>2</v>
      </c>
      <c r="X29" s="181">
        <f>L29</f>
        <v>36</v>
      </c>
      <c r="Y29" s="45"/>
      <c r="Z29" s="181"/>
      <c r="AA29" s="181"/>
      <c r="AB29" s="181"/>
      <c r="AC29" s="181"/>
      <c r="AD29" s="45"/>
      <c r="AE29" s="181"/>
      <c r="AF29" s="181"/>
      <c r="AG29" s="181"/>
      <c r="AH29" s="181"/>
      <c r="AI29" s="45"/>
      <c r="AJ29" s="181"/>
      <c r="AK29" s="181"/>
      <c r="AL29" s="181"/>
      <c r="AM29" s="181"/>
      <c r="AN29" s="45"/>
      <c r="AO29" s="181"/>
      <c r="AP29" s="181"/>
      <c r="AQ29" s="181"/>
      <c r="AR29" s="181"/>
      <c r="AS29" s="45"/>
      <c r="AT29" s="181"/>
      <c r="AU29" s="181"/>
      <c r="AV29" s="181"/>
      <c r="AW29" s="181"/>
      <c r="AX29" s="46"/>
      <c r="AY29" s="48"/>
      <c r="AZ29" s="48"/>
      <c r="BA29" s="48"/>
      <c r="BB29" s="48"/>
      <c r="BC29" s="77"/>
      <c r="BD29" s="77"/>
      <c r="BE29" s="77"/>
      <c r="BF29" s="77"/>
      <c r="BG29" s="77"/>
      <c r="BH29" s="77"/>
      <c r="BI29" s="77"/>
      <c r="BJ29" s="77"/>
    </row>
    <row r="30" spans="1:62" s="78" customFormat="1" ht="15" customHeight="1" x14ac:dyDescent="0.25">
      <c r="A30" s="37" t="s">
        <v>72</v>
      </c>
      <c r="B30" s="85" t="s">
        <v>150</v>
      </c>
      <c r="C30" s="79">
        <v>3</v>
      </c>
      <c r="D30" s="79"/>
      <c r="E30" s="79"/>
      <c r="F30" s="79"/>
      <c r="G30" s="37">
        <v>4</v>
      </c>
      <c r="H30" s="81">
        <f>G30*27</f>
        <v>108</v>
      </c>
      <c r="I30" s="81">
        <f>G30*36</f>
        <v>144</v>
      </c>
      <c r="J30" s="81">
        <f>I30/2-K30</f>
        <v>66</v>
      </c>
      <c r="K30" s="48">
        <v>6</v>
      </c>
      <c r="L30" s="82">
        <f>I30/2</f>
        <v>72</v>
      </c>
      <c r="M30" s="83">
        <f>G30</f>
        <v>4</v>
      </c>
      <c r="N30" s="37">
        <f>(J30+K30+L30)/36</f>
        <v>4</v>
      </c>
      <c r="O30" s="41"/>
      <c r="P30" s="37"/>
      <c r="Q30" s="181"/>
      <c r="R30" s="181"/>
      <c r="S30" s="181"/>
      <c r="T30" s="45"/>
      <c r="U30" s="181"/>
      <c r="V30" s="181"/>
      <c r="W30" s="181"/>
      <c r="X30" s="181"/>
      <c r="Y30" s="45">
        <f>(Z30+AA30+AB30+AC30)/36</f>
        <v>4</v>
      </c>
      <c r="Z30" s="181">
        <v>24</v>
      </c>
      <c r="AA30" s="181">
        <f>J30-Z30</f>
        <v>42</v>
      </c>
      <c r="AB30" s="181">
        <f>K30</f>
        <v>6</v>
      </c>
      <c r="AC30" s="181">
        <f>L30</f>
        <v>72</v>
      </c>
      <c r="AD30" s="45"/>
      <c r="AE30" s="181"/>
      <c r="AF30" s="181"/>
      <c r="AG30" s="181"/>
      <c r="AH30" s="181"/>
      <c r="AI30" s="45"/>
      <c r="AJ30" s="181"/>
      <c r="AK30" s="181"/>
      <c r="AL30" s="181"/>
      <c r="AM30" s="181"/>
      <c r="AN30" s="45"/>
      <c r="AO30" s="181"/>
      <c r="AP30" s="181"/>
      <c r="AQ30" s="181"/>
      <c r="AR30" s="181"/>
      <c r="AS30" s="45"/>
      <c r="AT30" s="181"/>
      <c r="AU30" s="181"/>
      <c r="AV30" s="181"/>
      <c r="AW30" s="181"/>
      <c r="AX30" s="46"/>
      <c r="AY30" s="48"/>
      <c r="AZ30" s="48"/>
      <c r="BA30" s="48"/>
      <c r="BB30" s="48"/>
      <c r="BC30" s="77"/>
      <c r="BD30" s="77"/>
      <c r="BE30" s="77"/>
      <c r="BF30" s="77"/>
      <c r="BG30" s="77"/>
      <c r="BH30" s="77"/>
      <c r="BI30" s="77"/>
      <c r="BJ30" s="77"/>
    </row>
    <row r="31" spans="1:62" s="78" customFormat="1" ht="15" customHeight="1" x14ac:dyDescent="0.25">
      <c r="A31" s="37" t="s">
        <v>74</v>
      </c>
      <c r="B31" s="85" t="s">
        <v>149</v>
      </c>
      <c r="C31" s="48"/>
      <c r="D31" s="79"/>
      <c r="E31" s="79">
        <v>2</v>
      </c>
      <c r="F31" s="79"/>
      <c r="G31" s="37">
        <v>3</v>
      </c>
      <c r="H31" s="81">
        <f t="shared" si="4"/>
        <v>81</v>
      </c>
      <c r="I31" s="81">
        <f t="shared" si="5"/>
        <v>108</v>
      </c>
      <c r="J31" s="81">
        <f t="shared" si="6"/>
        <v>50</v>
      </c>
      <c r="K31" s="48">
        <v>4</v>
      </c>
      <c r="L31" s="82">
        <f t="shared" si="7"/>
        <v>54</v>
      </c>
      <c r="M31" s="83">
        <f t="shared" si="8"/>
        <v>3</v>
      </c>
      <c r="N31" s="37">
        <f t="shared" si="9"/>
        <v>3</v>
      </c>
      <c r="O31" s="40"/>
      <c r="P31" s="37"/>
      <c r="Q31" s="181"/>
      <c r="R31" s="181"/>
      <c r="S31" s="181"/>
      <c r="T31" s="45">
        <f>(U31+V31+W31+X31)/36</f>
        <v>3</v>
      </c>
      <c r="U31" s="181">
        <v>20</v>
      </c>
      <c r="V31" s="181">
        <f>J31-U31</f>
        <v>30</v>
      </c>
      <c r="W31" s="181">
        <f>K31</f>
        <v>4</v>
      </c>
      <c r="X31" s="181">
        <f>L31</f>
        <v>54</v>
      </c>
      <c r="Y31" s="45"/>
      <c r="Z31" s="181"/>
      <c r="AA31" s="181"/>
      <c r="AB31" s="181"/>
      <c r="AC31" s="181"/>
      <c r="AD31" s="45"/>
      <c r="AE31" s="181"/>
      <c r="AF31" s="181"/>
      <c r="AG31" s="181"/>
      <c r="AH31" s="181"/>
      <c r="AI31" s="45"/>
      <c r="AJ31" s="181"/>
      <c r="AK31" s="181"/>
      <c r="AL31" s="181"/>
      <c r="AM31" s="181"/>
      <c r="AN31" s="45"/>
      <c r="AO31" s="181"/>
      <c r="AP31" s="181"/>
      <c r="AQ31" s="181"/>
      <c r="AR31" s="181"/>
      <c r="AS31" s="45"/>
      <c r="AT31" s="181"/>
      <c r="AU31" s="181"/>
      <c r="AV31" s="181"/>
      <c r="AW31" s="184"/>
      <c r="AX31" s="46"/>
      <c r="AY31" s="48"/>
      <c r="AZ31" s="48"/>
      <c r="BA31" s="48"/>
      <c r="BB31" s="48"/>
      <c r="BC31" s="77"/>
      <c r="BD31" s="77"/>
      <c r="BE31" s="77"/>
      <c r="BF31" s="77"/>
      <c r="BG31" s="77"/>
      <c r="BH31" s="77"/>
      <c r="BI31" s="77"/>
      <c r="BJ31" s="77"/>
    </row>
    <row r="32" spans="1:62" s="78" customFormat="1" ht="15" customHeight="1" x14ac:dyDescent="0.25">
      <c r="A32" s="37" t="s">
        <v>76</v>
      </c>
      <c r="B32" s="85" t="s">
        <v>67</v>
      </c>
      <c r="C32" s="79"/>
      <c r="D32" s="79"/>
      <c r="E32" s="79">
        <v>7</v>
      </c>
      <c r="F32" s="79"/>
      <c r="G32" s="37">
        <v>2</v>
      </c>
      <c r="H32" s="81">
        <f t="shared" si="4"/>
        <v>54</v>
      </c>
      <c r="I32" s="81">
        <f t="shared" si="5"/>
        <v>72</v>
      </c>
      <c r="J32" s="81">
        <f t="shared" si="6"/>
        <v>32</v>
      </c>
      <c r="K32" s="48">
        <v>4</v>
      </c>
      <c r="L32" s="82">
        <f t="shared" si="7"/>
        <v>36</v>
      </c>
      <c r="M32" s="83">
        <f t="shared" si="8"/>
        <v>2</v>
      </c>
      <c r="N32" s="37">
        <f t="shared" si="9"/>
        <v>2</v>
      </c>
      <c r="O32" s="40"/>
      <c r="P32" s="37"/>
      <c r="Q32" s="181"/>
      <c r="R32" s="181"/>
      <c r="S32" s="181"/>
      <c r="T32" s="45"/>
      <c r="U32" s="181"/>
      <c r="V32" s="181"/>
      <c r="W32" s="181"/>
      <c r="X32" s="181"/>
      <c r="Y32" s="45"/>
      <c r="Z32" s="181"/>
      <c r="AA32" s="181"/>
      <c r="AB32" s="181"/>
      <c r="AC32" s="181"/>
      <c r="AD32" s="45"/>
      <c r="AE32" s="181"/>
      <c r="AF32" s="181"/>
      <c r="AG32" s="181"/>
      <c r="AH32" s="181"/>
      <c r="AI32" s="45"/>
      <c r="AJ32" s="181"/>
      <c r="AK32" s="181"/>
      <c r="AL32" s="181"/>
      <c r="AM32" s="181"/>
      <c r="AN32" s="45"/>
      <c r="AO32" s="181"/>
      <c r="AP32" s="181"/>
      <c r="AQ32" s="181"/>
      <c r="AR32" s="181"/>
      <c r="AS32" s="45">
        <f>(AT32+AU32+AV32+AW32)/36</f>
        <v>2</v>
      </c>
      <c r="AT32" s="181">
        <v>12</v>
      </c>
      <c r="AU32" s="184">
        <f>J32-AT32</f>
        <v>20</v>
      </c>
      <c r="AV32" s="181">
        <f>K32</f>
        <v>4</v>
      </c>
      <c r="AW32" s="184">
        <f>L32</f>
        <v>36</v>
      </c>
      <c r="AX32" s="46"/>
      <c r="AY32" s="48"/>
      <c r="AZ32" s="48"/>
      <c r="BA32" s="48"/>
      <c r="BB32" s="48"/>
      <c r="BC32" s="77"/>
      <c r="BD32" s="77"/>
      <c r="BE32" s="77"/>
      <c r="BF32" s="77"/>
      <c r="BG32" s="77"/>
      <c r="BH32" s="77"/>
      <c r="BI32" s="77"/>
      <c r="BJ32" s="77"/>
    </row>
    <row r="33" spans="1:62" s="78" customFormat="1" ht="15" customHeight="1" x14ac:dyDescent="0.25">
      <c r="A33" s="37" t="s">
        <v>78</v>
      </c>
      <c r="B33" s="85" t="s">
        <v>73</v>
      </c>
      <c r="C33" s="79"/>
      <c r="D33" s="79">
        <v>4</v>
      </c>
      <c r="E33" s="79"/>
      <c r="F33" s="79"/>
      <c r="G33" s="37">
        <v>3</v>
      </c>
      <c r="H33" s="81">
        <f t="shared" si="4"/>
        <v>81</v>
      </c>
      <c r="I33" s="81">
        <f t="shared" si="5"/>
        <v>108</v>
      </c>
      <c r="J33" s="81">
        <f t="shared" si="6"/>
        <v>52</v>
      </c>
      <c r="K33" s="48">
        <v>2</v>
      </c>
      <c r="L33" s="82">
        <f t="shared" si="7"/>
        <v>54</v>
      </c>
      <c r="M33" s="83">
        <f t="shared" si="8"/>
        <v>3</v>
      </c>
      <c r="N33" s="37">
        <f t="shared" si="9"/>
        <v>3</v>
      </c>
      <c r="O33" s="41"/>
      <c r="P33" s="37"/>
      <c r="Q33" s="181"/>
      <c r="R33" s="181"/>
      <c r="S33" s="181"/>
      <c r="T33" s="45"/>
      <c r="U33" s="181"/>
      <c r="V33" s="181"/>
      <c r="W33" s="181"/>
      <c r="X33" s="181"/>
      <c r="Y33" s="45"/>
      <c r="Z33" s="181"/>
      <c r="AA33" s="181"/>
      <c r="AB33" s="181"/>
      <c r="AC33" s="181"/>
      <c r="AD33" s="45">
        <f>(AE33+AF33+AG33+AH33)/36</f>
        <v>3</v>
      </c>
      <c r="AE33" s="181">
        <v>20</v>
      </c>
      <c r="AF33" s="184">
        <f>J33-AE33</f>
        <v>32</v>
      </c>
      <c r="AG33" s="181">
        <f>K33</f>
        <v>2</v>
      </c>
      <c r="AH33" s="184">
        <f>L33</f>
        <v>54</v>
      </c>
      <c r="AI33" s="45"/>
      <c r="AJ33" s="181"/>
      <c r="AK33" s="181"/>
      <c r="AL33" s="181"/>
      <c r="AM33" s="181"/>
      <c r="AN33" s="45"/>
      <c r="AO33" s="181"/>
      <c r="AP33" s="181"/>
      <c r="AQ33" s="181"/>
      <c r="AR33" s="181"/>
      <c r="AS33" s="45"/>
      <c r="AT33" s="181"/>
      <c r="AU33" s="181"/>
      <c r="AV33" s="181"/>
      <c r="AW33" s="181"/>
      <c r="AX33" s="46"/>
      <c r="AY33" s="48"/>
      <c r="AZ33" s="48"/>
      <c r="BA33" s="48"/>
      <c r="BB33" s="48"/>
      <c r="BC33" s="77"/>
      <c r="BD33" s="77"/>
      <c r="BE33" s="77"/>
      <c r="BF33" s="77"/>
      <c r="BG33" s="77"/>
      <c r="BH33" s="77"/>
      <c r="BI33" s="77"/>
      <c r="BJ33" s="77"/>
    </row>
    <row r="34" spans="1:62" s="78" customFormat="1" ht="15" customHeight="1" x14ac:dyDescent="0.25">
      <c r="A34" s="37" t="s">
        <v>79</v>
      </c>
      <c r="B34" s="85" t="s">
        <v>77</v>
      </c>
      <c r="C34" s="79"/>
      <c r="D34" s="79">
        <v>8</v>
      </c>
      <c r="E34" s="79"/>
      <c r="F34" s="79"/>
      <c r="G34" s="37">
        <v>2</v>
      </c>
      <c r="H34" s="81">
        <f t="shared" ref="H34" si="31">G34*27</f>
        <v>54</v>
      </c>
      <c r="I34" s="81">
        <f t="shared" ref="I34" si="32">G34*36</f>
        <v>72</v>
      </c>
      <c r="J34" s="81">
        <f t="shared" ref="J34" si="33">I34/2-K34</f>
        <v>34</v>
      </c>
      <c r="K34" s="48">
        <v>2</v>
      </c>
      <c r="L34" s="82">
        <f t="shared" ref="L34" si="34">I34/2</f>
        <v>36</v>
      </c>
      <c r="M34" s="83">
        <f t="shared" ref="M34" si="35">G34</f>
        <v>2</v>
      </c>
      <c r="N34" s="37">
        <f t="shared" ref="N34" si="36">(J34+K34+L34)/36</f>
        <v>2</v>
      </c>
      <c r="O34" s="41"/>
      <c r="P34" s="37"/>
      <c r="Q34" s="181"/>
      <c r="R34" s="181"/>
      <c r="S34" s="181"/>
      <c r="T34" s="45"/>
      <c r="U34" s="181"/>
      <c r="V34" s="181"/>
      <c r="W34" s="181"/>
      <c r="X34" s="181"/>
      <c r="Y34" s="45"/>
      <c r="Z34" s="181"/>
      <c r="AA34" s="181"/>
      <c r="AB34" s="181"/>
      <c r="AC34" s="181"/>
      <c r="AD34" s="45"/>
      <c r="AE34" s="181"/>
      <c r="AF34" s="181"/>
      <c r="AG34" s="181"/>
      <c r="AH34" s="181"/>
      <c r="AI34" s="45"/>
      <c r="AJ34" s="181"/>
      <c r="AK34" s="181"/>
      <c r="AL34" s="181"/>
      <c r="AM34" s="181"/>
      <c r="AN34" s="45"/>
      <c r="AO34" s="181"/>
      <c r="AP34" s="181"/>
      <c r="AQ34" s="181"/>
      <c r="AR34" s="181"/>
      <c r="AS34" s="45"/>
      <c r="AT34" s="181"/>
      <c r="AU34" s="181"/>
      <c r="AV34" s="181"/>
      <c r="AW34" s="181"/>
      <c r="AX34" s="46">
        <f>(AY34+AZ34+BA34+BB34)/36</f>
        <v>2</v>
      </c>
      <c r="AY34" s="48">
        <v>14</v>
      </c>
      <c r="AZ34" s="48">
        <f>J34-AY34</f>
        <v>20</v>
      </c>
      <c r="BA34" s="48">
        <f>K34</f>
        <v>2</v>
      </c>
      <c r="BB34" s="48">
        <f>L34</f>
        <v>36</v>
      </c>
      <c r="BC34" s="77"/>
      <c r="BD34" s="77"/>
      <c r="BE34" s="77"/>
      <c r="BF34" s="77"/>
      <c r="BG34" s="77"/>
      <c r="BH34" s="77"/>
      <c r="BI34" s="77"/>
      <c r="BJ34" s="77"/>
    </row>
    <row r="35" spans="1:62" s="78" customFormat="1" ht="15" customHeight="1" x14ac:dyDescent="0.25">
      <c r="A35" s="37" t="s">
        <v>180</v>
      </c>
      <c r="B35" s="85" t="s">
        <v>75</v>
      </c>
      <c r="C35" s="79"/>
      <c r="D35" s="79"/>
      <c r="E35" s="79">
        <v>1</v>
      </c>
      <c r="F35" s="79"/>
      <c r="G35" s="37">
        <v>2</v>
      </c>
      <c r="H35" s="48">
        <f>G35*27</f>
        <v>54</v>
      </c>
      <c r="I35" s="37">
        <f>G35*36</f>
        <v>72</v>
      </c>
      <c r="J35" s="81">
        <f>I35/2-K35</f>
        <v>32</v>
      </c>
      <c r="K35" s="48">
        <v>4</v>
      </c>
      <c r="L35" s="82">
        <f>I35/2</f>
        <v>36</v>
      </c>
      <c r="M35" s="83">
        <f>G35</f>
        <v>2</v>
      </c>
      <c r="N35" s="37">
        <f>(J35+K35+L35)/36</f>
        <v>2</v>
      </c>
      <c r="O35" s="41">
        <f t="shared" ref="O35" si="37">(P35+Q35+R35+S35)/36</f>
        <v>2</v>
      </c>
      <c r="P35" s="37">
        <v>12</v>
      </c>
      <c r="Q35" s="181">
        <f t="shared" ref="Q35" si="38">J35-P35</f>
        <v>20</v>
      </c>
      <c r="R35" s="181">
        <f t="shared" ref="R35" si="39">K35</f>
        <v>4</v>
      </c>
      <c r="S35" s="181">
        <f t="shared" ref="S35" si="40">L35</f>
        <v>36</v>
      </c>
      <c r="T35" s="45"/>
      <c r="U35" s="181"/>
      <c r="V35" s="184"/>
      <c r="W35" s="181"/>
      <c r="X35" s="184"/>
      <c r="Y35" s="45"/>
      <c r="Z35" s="181"/>
      <c r="AA35" s="181"/>
      <c r="AB35" s="181"/>
      <c r="AC35" s="181"/>
      <c r="AD35" s="45"/>
      <c r="AE35" s="181"/>
      <c r="AF35" s="181"/>
      <c r="AG35" s="181"/>
      <c r="AH35" s="181"/>
      <c r="AI35" s="199"/>
      <c r="AJ35" s="189"/>
      <c r="AK35" s="189"/>
      <c r="AL35" s="189"/>
      <c r="AM35" s="189"/>
      <c r="AN35" s="199"/>
      <c r="AO35" s="181"/>
      <c r="AP35" s="181"/>
      <c r="AQ35" s="181"/>
      <c r="AR35" s="181"/>
      <c r="AS35" s="45"/>
      <c r="AT35" s="181"/>
      <c r="AU35" s="181"/>
      <c r="AV35" s="181"/>
      <c r="AW35" s="181"/>
      <c r="AX35" s="46"/>
      <c r="AY35" s="48"/>
      <c r="AZ35" s="48"/>
      <c r="BA35" s="48"/>
      <c r="BB35" s="48"/>
      <c r="BC35" s="77"/>
      <c r="BD35" s="77"/>
      <c r="BE35" s="77"/>
      <c r="BF35" s="77"/>
      <c r="BG35" s="77"/>
      <c r="BH35" s="77"/>
      <c r="BI35" s="77"/>
      <c r="BJ35" s="77"/>
    </row>
    <row r="36" spans="1:62" s="93" customFormat="1" ht="24" x14ac:dyDescent="0.15">
      <c r="A36" s="104" t="s">
        <v>316</v>
      </c>
      <c r="B36" s="95" t="s">
        <v>340</v>
      </c>
      <c r="C36" s="90"/>
      <c r="D36" s="90"/>
      <c r="E36" s="90"/>
      <c r="F36" s="90"/>
      <c r="G36" s="91">
        <f>G37+G55</f>
        <v>108</v>
      </c>
      <c r="H36" s="91">
        <f t="shared" ref="H36:BB36" si="41">H37+H55</f>
        <v>2916</v>
      </c>
      <c r="I36" s="91">
        <f t="shared" si="41"/>
        <v>3888</v>
      </c>
      <c r="J36" s="91">
        <f t="shared" si="41"/>
        <v>1800</v>
      </c>
      <c r="K36" s="91">
        <f t="shared" si="41"/>
        <v>144</v>
      </c>
      <c r="L36" s="91">
        <f t="shared" si="41"/>
        <v>1944</v>
      </c>
      <c r="M36" s="91">
        <f t="shared" si="41"/>
        <v>108</v>
      </c>
      <c r="N36" s="91">
        <f t="shared" si="41"/>
        <v>108</v>
      </c>
      <c r="O36" s="91">
        <f t="shared" si="41"/>
        <v>3</v>
      </c>
      <c r="P36" s="91">
        <f t="shared" si="41"/>
        <v>20</v>
      </c>
      <c r="Q36" s="91">
        <f t="shared" si="41"/>
        <v>30</v>
      </c>
      <c r="R36" s="91">
        <f t="shared" si="41"/>
        <v>4</v>
      </c>
      <c r="S36" s="91">
        <f t="shared" si="41"/>
        <v>54</v>
      </c>
      <c r="T36" s="91">
        <f t="shared" si="41"/>
        <v>7</v>
      </c>
      <c r="U36" s="91">
        <f t="shared" si="41"/>
        <v>40</v>
      </c>
      <c r="V36" s="91">
        <f t="shared" si="41"/>
        <v>76</v>
      </c>
      <c r="W36" s="91">
        <f t="shared" si="41"/>
        <v>10</v>
      </c>
      <c r="X36" s="91">
        <f t="shared" si="41"/>
        <v>126</v>
      </c>
      <c r="Y36" s="91">
        <f t="shared" si="41"/>
        <v>19</v>
      </c>
      <c r="Z36" s="91">
        <f t="shared" si="41"/>
        <v>122</v>
      </c>
      <c r="AA36" s="91">
        <f t="shared" si="41"/>
        <v>196</v>
      </c>
      <c r="AB36" s="91">
        <f t="shared" si="41"/>
        <v>24</v>
      </c>
      <c r="AC36" s="91">
        <f t="shared" si="41"/>
        <v>342</v>
      </c>
      <c r="AD36" s="91">
        <f>AD37+AD55</f>
        <v>9</v>
      </c>
      <c r="AE36" s="91">
        <f t="shared" si="41"/>
        <v>58</v>
      </c>
      <c r="AF36" s="91">
        <f t="shared" si="41"/>
        <v>90</v>
      </c>
      <c r="AG36" s="91">
        <f t="shared" si="41"/>
        <v>14</v>
      </c>
      <c r="AH36" s="91">
        <f t="shared" si="41"/>
        <v>162</v>
      </c>
      <c r="AI36" s="91">
        <f t="shared" si="41"/>
        <v>25</v>
      </c>
      <c r="AJ36" s="91">
        <f t="shared" si="41"/>
        <v>136</v>
      </c>
      <c r="AK36" s="91">
        <f t="shared" si="41"/>
        <v>280</v>
      </c>
      <c r="AL36" s="91">
        <f t="shared" si="41"/>
        <v>34</v>
      </c>
      <c r="AM36" s="91">
        <f t="shared" si="41"/>
        <v>450</v>
      </c>
      <c r="AN36" s="91">
        <f t="shared" si="41"/>
        <v>15</v>
      </c>
      <c r="AO36" s="91">
        <f t="shared" si="41"/>
        <v>108</v>
      </c>
      <c r="AP36" s="91">
        <f t="shared" si="41"/>
        <v>140</v>
      </c>
      <c r="AQ36" s="91">
        <f t="shared" si="41"/>
        <v>22</v>
      </c>
      <c r="AR36" s="91">
        <f t="shared" si="41"/>
        <v>270</v>
      </c>
      <c r="AS36" s="91">
        <f t="shared" si="41"/>
        <v>27</v>
      </c>
      <c r="AT36" s="91">
        <f t="shared" si="41"/>
        <v>160</v>
      </c>
      <c r="AU36" s="91">
        <f t="shared" si="41"/>
        <v>294</v>
      </c>
      <c r="AV36" s="91">
        <f t="shared" si="41"/>
        <v>32</v>
      </c>
      <c r="AW36" s="91">
        <f t="shared" si="41"/>
        <v>486</v>
      </c>
      <c r="AX36" s="91">
        <f t="shared" si="41"/>
        <v>3</v>
      </c>
      <c r="AY36" s="91">
        <f t="shared" si="41"/>
        <v>20</v>
      </c>
      <c r="AZ36" s="91">
        <f t="shared" si="41"/>
        <v>30</v>
      </c>
      <c r="BA36" s="91">
        <f t="shared" si="41"/>
        <v>4</v>
      </c>
      <c r="BB36" s="91">
        <f t="shared" si="41"/>
        <v>54</v>
      </c>
      <c r="BC36" s="92"/>
      <c r="BD36" s="92"/>
      <c r="BE36" s="92"/>
      <c r="BF36" s="92"/>
      <c r="BG36" s="92"/>
      <c r="BH36" s="92"/>
      <c r="BI36" s="92"/>
      <c r="BJ36" s="92"/>
    </row>
    <row r="37" spans="1:62" s="100" customFormat="1" ht="15" customHeight="1" x14ac:dyDescent="0.25">
      <c r="A37" s="102" t="s">
        <v>342</v>
      </c>
      <c r="B37" s="97" t="s">
        <v>151</v>
      </c>
      <c r="C37" s="98"/>
      <c r="D37" s="98"/>
      <c r="E37" s="98"/>
      <c r="F37" s="98"/>
      <c r="G37" s="96">
        <f>SUM(G38:G54)</f>
        <v>66</v>
      </c>
      <c r="H37" s="96">
        <f t="shared" ref="H37:BB37" si="42">SUM(H38:H54)</f>
        <v>1782</v>
      </c>
      <c r="I37" s="96">
        <f t="shared" si="42"/>
        <v>2376</v>
      </c>
      <c r="J37" s="96">
        <f t="shared" si="42"/>
        <v>1094</v>
      </c>
      <c r="K37" s="96">
        <f t="shared" si="42"/>
        <v>94</v>
      </c>
      <c r="L37" s="96">
        <f t="shared" si="42"/>
        <v>1188</v>
      </c>
      <c r="M37" s="96">
        <f t="shared" si="42"/>
        <v>66</v>
      </c>
      <c r="N37" s="96">
        <f t="shared" si="42"/>
        <v>66</v>
      </c>
      <c r="O37" s="96">
        <f t="shared" si="42"/>
        <v>0</v>
      </c>
      <c r="P37" s="96">
        <f t="shared" si="42"/>
        <v>0</v>
      </c>
      <c r="Q37" s="96">
        <f t="shared" si="42"/>
        <v>0</v>
      </c>
      <c r="R37" s="96">
        <f t="shared" si="42"/>
        <v>0</v>
      </c>
      <c r="S37" s="96">
        <f t="shared" si="42"/>
        <v>0</v>
      </c>
      <c r="T37" s="96">
        <f t="shared" si="42"/>
        <v>4</v>
      </c>
      <c r="U37" s="96">
        <f t="shared" si="42"/>
        <v>20</v>
      </c>
      <c r="V37" s="96">
        <f t="shared" si="42"/>
        <v>46</v>
      </c>
      <c r="W37" s="96">
        <f t="shared" si="42"/>
        <v>6</v>
      </c>
      <c r="X37" s="96">
        <f t="shared" si="42"/>
        <v>72</v>
      </c>
      <c r="Y37" s="96">
        <f t="shared" si="42"/>
        <v>12</v>
      </c>
      <c r="Z37" s="96">
        <f t="shared" si="42"/>
        <v>82</v>
      </c>
      <c r="AA37" s="96">
        <f t="shared" si="42"/>
        <v>118</v>
      </c>
      <c r="AB37" s="96">
        <f t="shared" si="42"/>
        <v>16</v>
      </c>
      <c r="AC37" s="96">
        <f t="shared" si="42"/>
        <v>216</v>
      </c>
      <c r="AD37" s="96">
        <f t="shared" si="42"/>
        <v>6</v>
      </c>
      <c r="AE37" s="96">
        <f t="shared" si="42"/>
        <v>38</v>
      </c>
      <c r="AF37" s="96">
        <f t="shared" si="42"/>
        <v>60</v>
      </c>
      <c r="AG37" s="96">
        <f t="shared" si="42"/>
        <v>10</v>
      </c>
      <c r="AH37" s="96">
        <f t="shared" si="42"/>
        <v>108</v>
      </c>
      <c r="AI37" s="96">
        <f t="shared" si="42"/>
        <v>12</v>
      </c>
      <c r="AJ37" s="96">
        <f t="shared" si="42"/>
        <v>60</v>
      </c>
      <c r="AK37" s="96">
        <f t="shared" si="42"/>
        <v>138</v>
      </c>
      <c r="AL37" s="96">
        <f t="shared" si="42"/>
        <v>18</v>
      </c>
      <c r="AM37" s="96">
        <f t="shared" si="42"/>
        <v>216</v>
      </c>
      <c r="AN37" s="96">
        <f t="shared" si="42"/>
        <v>11</v>
      </c>
      <c r="AO37" s="96">
        <f t="shared" si="42"/>
        <v>80</v>
      </c>
      <c r="AP37" s="96">
        <f t="shared" si="42"/>
        <v>100</v>
      </c>
      <c r="AQ37" s="96">
        <f t="shared" si="42"/>
        <v>18</v>
      </c>
      <c r="AR37" s="96">
        <f t="shared" si="42"/>
        <v>198</v>
      </c>
      <c r="AS37" s="96">
        <f t="shared" si="42"/>
        <v>21</v>
      </c>
      <c r="AT37" s="96">
        <f t="shared" si="42"/>
        <v>120</v>
      </c>
      <c r="AU37" s="96">
        <f t="shared" si="42"/>
        <v>232</v>
      </c>
      <c r="AV37" s="96">
        <f t="shared" si="42"/>
        <v>26</v>
      </c>
      <c r="AW37" s="96">
        <f t="shared" si="42"/>
        <v>378</v>
      </c>
      <c r="AX37" s="96">
        <f t="shared" si="42"/>
        <v>0</v>
      </c>
      <c r="AY37" s="96">
        <f t="shared" si="42"/>
        <v>0</v>
      </c>
      <c r="AZ37" s="96">
        <f t="shared" si="42"/>
        <v>0</v>
      </c>
      <c r="BA37" s="96">
        <f t="shared" si="42"/>
        <v>0</v>
      </c>
      <c r="BB37" s="96">
        <f t="shared" si="42"/>
        <v>0</v>
      </c>
      <c r="BC37" s="99"/>
      <c r="BD37" s="99"/>
      <c r="BE37" s="99"/>
      <c r="BF37" s="99"/>
      <c r="BG37" s="99"/>
      <c r="BH37" s="99"/>
      <c r="BI37" s="99"/>
      <c r="BJ37" s="99"/>
    </row>
    <row r="38" spans="1:62" s="78" customFormat="1" ht="13.5" customHeight="1" x14ac:dyDescent="0.25">
      <c r="A38" s="37" t="s">
        <v>80</v>
      </c>
      <c r="B38" s="101" t="s">
        <v>188</v>
      </c>
      <c r="C38" s="79"/>
      <c r="D38" s="79"/>
      <c r="E38" s="48">
        <v>7</v>
      </c>
      <c r="F38" s="79"/>
      <c r="G38" s="37">
        <v>3</v>
      </c>
      <c r="H38" s="48">
        <f>G38*27</f>
        <v>81</v>
      </c>
      <c r="I38" s="37">
        <f>G38*36</f>
        <v>108</v>
      </c>
      <c r="J38" s="81">
        <f>I38/2-K38</f>
        <v>50</v>
      </c>
      <c r="K38" s="48">
        <v>4</v>
      </c>
      <c r="L38" s="82">
        <f>I38/2</f>
        <v>54</v>
      </c>
      <c r="M38" s="83">
        <f>G38</f>
        <v>3</v>
      </c>
      <c r="N38" s="37">
        <f>(J38+K38+L38)/36</f>
        <v>3</v>
      </c>
      <c r="O38" s="42"/>
      <c r="P38" s="37"/>
      <c r="Q38" s="48"/>
      <c r="R38" s="48"/>
      <c r="S38" s="48"/>
      <c r="T38" s="46"/>
      <c r="U38" s="48"/>
      <c r="V38" s="48"/>
      <c r="W38" s="48"/>
      <c r="X38" s="48"/>
      <c r="Y38" s="46"/>
      <c r="Z38" s="48"/>
      <c r="AA38" s="48"/>
      <c r="AB38" s="48"/>
      <c r="AC38" s="48"/>
      <c r="AD38" s="46"/>
      <c r="AE38" s="48"/>
      <c r="AF38" s="48"/>
      <c r="AG38" s="48"/>
      <c r="AH38" s="48"/>
      <c r="AI38" s="46"/>
      <c r="AJ38" s="48"/>
      <c r="AK38" s="48"/>
      <c r="AL38" s="48"/>
      <c r="AM38" s="48"/>
      <c r="AN38" s="46"/>
      <c r="AO38" s="48"/>
      <c r="AP38" s="48"/>
      <c r="AQ38" s="48"/>
      <c r="AR38" s="48"/>
      <c r="AS38" s="46">
        <f>(AT38+AU38+AV38+AW38)/36</f>
        <v>3</v>
      </c>
      <c r="AT38" s="48">
        <v>20</v>
      </c>
      <c r="AU38" s="48">
        <f>J38-AT38</f>
        <v>30</v>
      </c>
      <c r="AV38" s="48">
        <f>K38</f>
        <v>4</v>
      </c>
      <c r="AW38" s="48">
        <f>L38</f>
        <v>54</v>
      </c>
      <c r="AX38" s="46"/>
      <c r="AY38" s="48"/>
      <c r="AZ38" s="48"/>
      <c r="BA38" s="48"/>
      <c r="BB38" s="48"/>
      <c r="BC38" s="77"/>
      <c r="BD38" s="77"/>
      <c r="BE38" s="77"/>
      <c r="BF38" s="77"/>
      <c r="BG38" s="77"/>
      <c r="BH38" s="77"/>
      <c r="BI38" s="77"/>
      <c r="BJ38" s="77"/>
    </row>
    <row r="39" spans="1:62" s="78" customFormat="1" ht="24" customHeight="1" x14ac:dyDescent="0.25">
      <c r="A39" s="37" t="s">
        <v>81</v>
      </c>
      <c r="B39" s="101" t="s">
        <v>179</v>
      </c>
      <c r="C39" s="48">
        <v>3</v>
      </c>
      <c r="D39" s="48"/>
      <c r="E39" s="48"/>
      <c r="F39" s="79">
        <v>3</v>
      </c>
      <c r="G39" s="37">
        <v>6</v>
      </c>
      <c r="H39" s="48">
        <f>G39*27</f>
        <v>162</v>
      </c>
      <c r="I39" s="37">
        <f>G39*36</f>
        <v>216</v>
      </c>
      <c r="J39" s="81">
        <f>I39/2-K39</f>
        <v>102</v>
      </c>
      <c r="K39" s="48">
        <v>6</v>
      </c>
      <c r="L39" s="82">
        <f>I39/2</f>
        <v>108</v>
      </c>
      <c r="M39" s="83">
        <f>G39</f>
        <v>6</v>
      </c>
      <c r="N39" s="37">
        <f>(J39+K39+L39)/36</f>
        <v>6</v>
      </c>
      <c r="O39" s="41"/>
      <c r="P39" s="37"/>
      <c r="Q39" s="181"/>
      <c r="R39" s="181"/>
      <c r="S39" s="181"/>
      <c r="T39" s="45"/>
      <c r="U39" s="181"/>
      <c r="V39" s="181"/>
      <c r="W39" s="181"/>
      <c r="X39" s="181"/>
      <c r="Y39" s="45">
        <f>(Z39+AA39+AB39+AC39)/36</f>
        <v>6</v>
      </c>
      <c r="Z39" s="181">
        <v>42</v>
      </c>
      <c r="AA39" s="181">
        <f>J39-Z39</f>
        <v>60</v>
      </c>
      <c r="AB39" s="181">
        <f>K39</f>
        <v>6</v>
      </c>
      <c r="AC39" s="181">
        <f>L39</f>
        <v>108</v>
      </c>
      <c r="AD39" s="45"/>
      <c r="AE39" s="181"/>
      <c r="AF39" s="181"/>
      <c r="AG39" s="181"/>
      <c r="AH39" s="181"/>
      <c r="AI39" s="45"/>
      <c r="AJ39" s="181"/>
      <c r="AK39" s="181"/>
      <c r="AL39" s="181"/>
      <c r="AM39" s="181"/>
      <c r="AN39" s="45"/>
      <c r="AO39" s="181"/>
      <c r="AP39" s="181"/>
      <c r="AQ39" s="181"/>
      <c r="AR39" s="181"/>
      <c r="AS39" s="45"/>
      <c r="AT39" s="181"/>
      <c r="AU39" s="181"/>
      <c r="AV39" s="181"/>
      <c r="AW39" s="181"/>
      <c r="AX39" s="46"/>
      <c r="AY39" s="48"/>
      <c r="AZ39" s="48"/>
      <c r="BA39" s="48"/>
      <c r="BB39" s="48"/>
      <c r="BC39" s="77"/>
      <c r="BD39" s="77"/>
      <c r="BE39" s="77"/>
      <c r="BF39" s="77"/>
      <c r="BG39" s="77"/>
      <c r="BH39" s="77"/>
      <c r="BI39" s="77"/>
      <c r="BJ39" s="77"/>
    </row>
    <row r="40" spans="1:62" s="78" customFormat="1" ht="13.5" customHeight="1" x14ac:dyDescent="0.25">
      <c r="A40" s="37" t="s">
        <v>82</v>
      </c>
      <c r="B40" s="101" t="s">
        <v>169</v>
      </c>
      <c r="C40" s="48">
        <v>6</v>
      </c>
      <c r="D40" s="48"/>
      <c r="E40" s="48"/>
      <c r="F40" s="79"/>
      <c r="G40" s="37">
        <v>3</v>
      </c>
      <c r="H40" s="48">
        <f>G40*27</f>
        <v>81</v>
      </c>
      <c r="I40" s="37">
        <f>G40*36</f>
        <v>108</v>
      </c>
      <c r="J40" s="81">
        <f>I40/2-K40</f>
        <v>48</v>
      </c>
      <c r="K40" s="48">
        <v>6</v>
      </c>
      <c r="L40" s="82">
        <f>I40/2</f>
        <v>54</v>
      </c>
      <c r="M40" s="83">
        <f>G40</f>
        <v>3</v>
      </c>
      <c r="N40" s="37">
        <f>(J40+K40+L40)/36</f>
        <v>3</v>
      </c>
      <c r="O40" s="41"/>
      <c r="P40" s="37"/>
      <c r="Q40" s="181"/>
      <c r="R40" s="181"/>
      <c r="T40" s="45"/>
      <c r="U40" s="181"/>
      <c r="V40" s="181"/>
      <c r="W40" s="181"/>
      <c r="X40" s="181"/>
      <c r="Y40" s="45"/>
      <c r="Z40" s="181"/>
      <c r="AA40" s="181"/>
      <c r="AB40" s="181"/>
      <c r="AC40" s="181"/>
      <c r="AD40" s="45"/>
      <c r="AE40" s="181"/>
      <c r="AF40" s="181"/>
      <c r="AG40" s="181"/>
      <c r="AH40" s="181"/>
      <c r="AI40" s="45"/>
      <c r="AJ40" s="181"/>
      <c r="AK40" s="181"/>
      <c r="AL40" s="181"/>
      <c r="AM40" s="181"/>
      <c r="AN40" s="45">
        <f>(AO40+AP40+AQ40+AR40)/36</f>
        <v>3</v>
      </c>
      <c r="AO40" s="181">
        <v>20</v>
      </c>
      <c r="AP40" s="184">
        <f>J40-AO40</f>
        <v>28</v>
      </c>
      <c r="AQ40" s="181">
        <f>K40</f>
        <v>6</v>
      </c>
      <c r="AR40" s="184">
        <f>L40</f>
        <v>54</v>
      </c>
      <c r="AS40" s="45"/>
      <c r="AT40" s="181"/>
      <c r="AU40" s="181"/>
      <c r="AV40" s="181"/>
      <c r="AW40" s="181"/>
      <c r="AX40" s="46"/>
      <c r="AY40" s="48"/>
      <c r="AZ40" s="48"/>
      <c r="BA40" s="48"/>
      <c r="BB40" s="48"/>
      <c r="BC40" s="77"/>
      <c r="BD40" s="77"/>
      <c r="BE40" s="77"/>
      <c r="BF40" s="77"/>
      <c r="BG40" s="77"/>
      <c r="BH40" s="77"/>
      <c r="BI40" s="77"/>
      <c r="BJ40" s="77"/>
    </row>
    <row r="41" spans="1:62" s="78" customFormat="1" ht="24" customHeight="1" x14ac:dyDescent="0.25">
      <c r="A41" s="37" t="s">
        <v>83</v>
      </c>
      <c r="B41" s="101" t="s">
        <v>159</v>
      </c>
      <c r="C41" s="48"/>
      <c r="D41" s="48"/>
      <c r="E41" s="48">
        <v>4</v>
      </c>
      <c r="F41" s="79"/>
      <c r="G41" s="37">
        <v>3</v>
      </c>
      <c r="H41" s="48">
        <f>G41*27</f>
        <v>81</v>
      </c>
      <c r="I41" s="37">
        <f>G41*36</f>
        <v>108</v>
      </c>
      <c r="J41" s="81">
        <f>I41/2-K41</f>
        <v>50</v>
      </c>
      <c r="K41" s="48">
        <v>4</v>
      </c>
      <c r="L41" s="82">
        <f>I41/2</f>
        <v>54</v>
      </c>
      <c r="M41" s="83">
        <f>G41</f>
        <v>3</v>
      </c>
      <c r="N41" s="37">
        <f>(J41+K41+L41)/36</f>
        <v>3</v>
      </c>
      <c r="O41" s="41"/>
      <c r="P41" s="37"/>
      <c r="Q41" s="181"/>
      <c r="R41" s="181"/>
      <c r="S41" s="181"/>
      <c r="T41" s="45"/>
      <c r="U41" s="181"/>
      <c r="V41" s="181"/>
      <c r="W41" s="181"/>
      <c r="X41" s="181"/>
      <c r="Y41" s="45"/>
      <c r="Z41" s="181"/>
      <c r="AA41" s="181"/>
      <c r="AB41" s="181"/>
      <c r="AC41" s="181"/>
      <c r="AD41" s="45">
        <f>(AE41+AF41+AG41+AH41)/36</f>
        <v>3</v>
      </c>
      <c r="AE41" s="181">
        <v>20</v>
      </c>
      <c r="AF41" s="181">
        <f>J41-AE41</f>
        <v>30</v>
      </c>
      <c r="AG41" s="181">
        <f>K41</f>
        <v>4</v>
      </c>
      <c r="AH41" s="181">
        <f>L41</f>
        <v>54</v>
      </c>
      <c r="AI41" s="45"/>
      <c r="AJ41" s="181"/>
      <c r="AK41" s="181"/>
      <c r="AL41" s="181"/>
      <c r="AM41" s="181"/>
      <c r="AN41" s="45"/>
      <c r="AO41" s="181"/>
      <c r="AP41" s="181"/>
      <c r="AQ41" s="181"/>
      <c r="AR41" s="181"/>
      <c r="AS41" s="45"/>
      <c r="AT41" s="181"/>
      <c r="AU41" s="181"/>
      <c r="AV41" s="181"/>
      <c r="AW41" s="181"/>
      <c r="AX41" s="46"/>
      <c r="AY41" s="48"/>
      <c r="AZ41" s="48"/>
      <c r="BA41" s="48"/>
      <c r="BB41" s="48"/>
      <c r="BC41" s="77"/>
      <c r="BD41" s="77"/>
      <c r="BE41" s="77"/>
      <c r="BF41" s="77"/>
      <c r="BG41" s="77"/>
      <c r="BH41" s="77"/>
      <c r="BI41" s="77"/>
      <c r="BJ41" s="77"/>
    </row>
    <row r="42" spans="1:62" s="78" customFormat="1" ht="13.5" customHeight="1" x14ac:dyDescent="0.25">
      <c r="A42" s="37" t="s">
        <v>84</v>
      </c>
      <c r="B42" s="85" t="s">
        <v>158</v>
      </c>
      <c r="C42" s="79">
        <v>2</v>
      </c>
      <c r="D42" s="79"/>
      <c r="E42" s="79"/>
      <c r="F42" s="79"/>
      <c r="G42" s="37">
        <v>4</v>
      </c>
      <c r="H42" s="48">
        <f t="shared" ref="H42:H48" si="43">G42*27</f>
        <v>108</v>
      </c>
      <c r="I42" s="37">
        <f t="shared" ref="I42:I48" si="44">G42*36</f>
        <v>144</v>
      </c>
      <c r="J42" s="81">
        <f t="shared" ref="J42:J48" si="45">I42/2-K42</f>
        <v>66</v>
      </c>
      <c r="K42" s="48">
        <v>6</v>
      </c>
      <c r="L42" s="82">
        <f t="shared" ref="L42:L48" si="46">I42/2</f>
        <v>72</v>
      </c>
      <c r="M42" s="83">
        <f t="shared" ref="M42:M48" si="47">G42</f>
        <v>4</v>
      </c>
      <c r="N42" s="37">
        <f t="shared" ref="N42:N48" si="48">(J42+K42+L42)/36</f>
        <v>4</v>
      </c>
      <c r="O42" s="41"/>
      <c r="P42" s="37"/>
      <c r="Q42" s="181"/>
      <c r="R42" s="181"/>
      <c r="S42" s="181"/>
      <c r="T42" s="45">
        <f>(U42+V42+W42+X42)/36</f>
        <v>4</v>
      </c>
      <c r="U42" s="181">
        <v>20</v>
      </c>
      <c r="V42" s="181">
        <f>J42-U42</f>
        <v>46</v>
      </c>
      <c r="W42" s="181">
        <f>K42</f>
        <v>6</v>
      </c>
      <c r="X42" s="181">
        <f>L42</f>
        <v>72</v>
      </c>
      <c r="Y42" s="45"/>
      <c r="Z42" s="181"/>
      <c r="AA42" s="181"/>
      <c r="AB42" s="181"/>
      <c r="AC42" s="181"/>
      <c r="AD42" s="45"/>
      <c r="AE42" s="181"/>
      <c r="AF42" s="181"/>
      <c r="AG42" s="181"/>
      <c r="AH42" s="181"/>
      <c r="AI42" s="45"/>
      <c r="AJ42" s="181"/>
      <c r="AK42" s="181"/>
      <c r="AL42" s="181"/>
      <c r="AM42" s="181"/>
      <c r="AN42" s="45"/>
      <c r="AO42" s="181"/>
      <c r="AP42" s="181"/>
      <c r="AQ42" s="181"/>
      <c r="AR42" s="181"/>
      <c r="AS42" s="45"/>
      <c r="AT42" s="181"/>
      <c r="AU42" s="181"/>
      <c r="AV42" s="181"/>
      <c r="AW42" s="181"/>
      <c r="AX42" s="46"/>
      <c r="AY42" s="48"/>
      <c r="AZ42" s="48"/>
      <c r="BA42" s="48"/>
      <c r="BB42" s="48"/>
      <c r="BC42" s="77"/>
      <c r="BD42" s="77"/>
      <c r="BE42" s="77"/>
      <c r="BF42" s="77"/>
      <c r="BG42" s="77"/>
      <c r="BH42" s="77"/>
      <c r="BI42" s="77"/>
      <c r="BJ42" s="77"/>
    </row>
    <row r="43" spans="1:62" s="78" customFormat="1" ht="13.5" customHeight="1" x14ac:dyDescent="0.25">
      <c r="A43" s="37" t="s">
        <v>85</v>
      </c>
      <c r="B43" s="101" t="s">
        <v>165</v>
      </c>
      <c r="C43" s="79">
        <v>6</v>
      </c>
      <c r="D43" s="79"/>
      <c r="E43" s="79"/>
      <c r="F43" s="79">
        <v>6</v>
      </c>
      <c r="G43" s="37">
        <v>2</v>
      </c>
      <c r="H43" s="48">
        <f t="shared" si="43"/>
        <v>54</v>
      </c>
      <c r="I43" s="37">
        <f t="shared" si="44"/>
        <v>72</v>
      </c>
      <c r="J43" s="81">
        <f t="shared" si="45"/>
        <v>30</v>
      </c>
      <c r="K43" s="48">
        <v>6</v>
      </c>
      <c r="L43" s="82">
        <f t="shared" si="46"/>
        <v>36</v>
      </c>
      <c r="M43" s="83">
        <f t="shared" si="47"/>
        <v>2</v>
      </c>
      <c r="N43" s="37">
        <f t="shared" si="48"/>
        <v>2</v>
      </c>
      <c r="O43" s="41"/>
      <c r="P43" s="37"/>
      <c r="Q43" s="181"/>
      <c r="R43" s="181"/>
      <c r="S43" s="181"/>
      <c r="T43" s="45"/>
      <c r="U43" s="181"/>
      <c r="V43" s="181"/>
      <c r="W43" s="181"/>
      <c r="X43" s="181"/>
      <c r="Y43" s="45"/>
      <c r="Z43" s="181"/>
      <c r="AA43" s="181"/>
      <c r="AB43" s="181"/>
      <c r="AC43" s="181"/>
      <c r="AD43" s="45"/>
      <c r="AE43" s="181"/>
      <c r="AF43" s="181"/>
      <c r="AG43" s="181"/>
      <c r="AH43" s="181"/>
      <c r="AI43" s="45"/>
      <c r="AJ43" s="181"/>
      <c r="AK43" s="181"/>
      <c r="AL43" s="181"/>
      <c r="AM43" s="181"/>
      <c r="AN43" s="45">
        <f>(AO43+AP43+AQ43+AR43)/36</f>
        <v>2</v>
      </c>
      <c r="AO43" s="181">
        <v>20</v>
      </c>
      <c r="AP43" s="184">
        <f>J43-AO43</f>
        <v>10</v>
      </c>
      <c r="AQ43" s="181">
        <f>K43</f>
        <v>6</v>
      </c>
      <c r="AR43" s="184">
        <f>L43</f>
        <v>36</v>
      </c>
      <c r="AS43" s="45"/>
      <c r="AT43" s="181"/>
      <c r="AU43" s="181"/>
      <c r="AV43" s="181"/>
      <c r="AW43" s="181"/>
      <c r="AX43" s="46"/>
      <c r="AY43" s="48"/>
      <c r="AZ43" s="48"/>
      <c r="BA43" s="48"/>
      <c r="BB43" s="48"/>
      <c r="BC43" s="77"/>
      <c r="BD43" s="77"/>
      <c r="BE43" s="77"/>
      <c r="BF43" s="77"/>
      <c r="BG43" s="77"/>
      <c r="BH43" s="77"/>
      <c r="BI43" s="77"/>
      <c r="BJ43" s="77"/>
    </row>
    <row r="44" spans="1:62" s="78" customFormat="1" ht="13.5" customHeight="1" x14ac:dyDescent="0.25">
      <c r="A44" s="37" t="s">
        <v>86</v>
      </c>
      <c r="B44" s="84" t="s">
        <v>164</v>
      </c>
      <c r="C44" s="79">
        <v>7</v>
      </c>
      <c r="D44" s="79"/>
      <c r="E44" s="79"/>
      <c r="F44" s="79"/>
      <c r="G44" s="37">
        <v>4</v>
      </c>
      <c r="H44" s="48">
        <f t="shared" si="43"/>
        <v>108</v>
      </c>
      <c r="I44" s="37">
        <f t="shared" si="44"/>
        <v>144</v>
      </c>
      <c r="J44" s="81">
        <f t="shared" si="45"/>
        <v>66</v>
      </c>
      <c r="K44" s="48">
        <v>6</v>
      </c>
      <c r="L44" s="82">
        <f t="shared" si="46"/>
        <v>72</v>
      </c>
      <c r="M44" s="83">
        <f t="shared" si="47"/>
        <v>4</v>
      </c>
      <c r="N44" s="37">
        <f t="shared" si="48"/>
        <v>4</v>
      </c>
      <c r="O44" s="41"/>
      <c r="P44" s="37"/>
      <c r="Q44" s="181"/>
      <c r="R44" s="181"/>
      <c r="S44" s="181"/>
      <c r="T44" s="45"/>
      <c r="U44" s="181"/>
      <c r="V44" s="181"/>
      <c r="W44" s="181"/>
      <c r="X44" s="181"/>
      <c r="Y44" s="45"/>
      <c r="Z44" s="181"/>
      <c r="AA44" s="181"/>
      <c r="AB44" s="181"/>
      <c r="AC44" s="181"/>
      <c r="AD44" s="45"/>
      <c r="AE44" s="181"/>
      <c r="AF44" s="181"/>
      <c r="AG44" s="181"/>
      <c r="AH44" s="181"/>
      <c r="AI44" s="45"/>
      <c r="AJ44" s="181"/>
      <c r="AK44" s="181"/>
      <c r="AL44" s="181"/>
      <c r="AM44" s="181"/>
      <c r="AN44" s="45"/>
      <c r="AO44" s="181"/>
      <c r="AP44" s="181"/>
      <c r="AQ44" s="181"/>
      <c r="AR44" s="181"/>
      <c r="AS44" s="45">
        <f>(AT44+AU44+AV44+AW44)/36</f>
        <v>4</v>
      </c>
      <c r="AT44" s="181">
        <v>20</v>
      </c>
      <c r="AU44" s="181">
        <f>J44-AT44</f>
        <v>46</v>
      </c>
      <c r="AV44" s="181">
        <f>K44</f>
        <v>6</v>
      </c>
      <c r="AW44" s="181">
        <f>L44</f>
        <v>72</v>
      </c>
      <c r="AX44" s="46"/>
      <c r="AY44" s="48"/>
      <c r="AZ44" s="48"/>
      <c r="BA44" s="48"/>
      <c r="BB44" s="48"/>
      <c r="BC44" s="77"/>
      <c r="BD44" s="77"/>
      <c r="BE44" s="77"/>
      <c r="BF44" s="77"/>
      <c r="BG44" s="77"/>
      <c r="BH44" s="77"/>
      <c r="BI44" s="77"/>
      <c r="BJ44" s="77"/>
    </row>
    <row r="45" spans="1:62" s="78" customFormat="1" ht="13.5" customHeight="1" x14ac:dyDescent="0.25">
      <c r="A45" s="37" t="s">
        <v>87</v>
      </c>
      <c r="B45" s="84" t="s">
        <v>156</v>
      </c>
      <c r="C45" s="79">
        <v>5</v>
      </c>
      <c r="D45" s="79"/>
      <c r="E45" s="79"/>
      <c r="F45" s="79"/>
      <c r="G45" s="37">
        <v>4</v>
      </c>
      <c r="H45" s="48">
        <f t="shared" si="43"/>
        <v>108</v>
      </c>
      <c r="I45" s="37">
        <f t="shared" si="44"/>
        <v>144</v>
      </c>
      <c r="J45" s="81">
        <f t="shared" si="45"/>
        <v>66</v>
      </c>
      <c r="K45" s="48">
        <v>6</v>
      </c>
      <c r="L45" s="82">
        <f t="shared" si="46"/>
        <v>72</v>
      </c>
      <c r="M45" s="83">
        <f t="shared" si="47"/>
        <v>4</v>
      </c>
      <c r="N45" s="37">
        <f t="shared" si="48"/>
        <v>4</v>
      </c>
      <c r="O45" s="41"/>
      <c r="P45" s="37"/>
      <c r="Q45" s="181"/>
      <c r="R45" s="181"/>
      <c r="S45" s="181"/>
      <c r="T45" s="45"/>
      <c r="U45" s="181"/>
      <c r="V45" s="181"/>
      <c r="W45" s="181"/>
      <c r="X45" s="181"/>
      <c r="Y45" s="45"/>
      <c r="Z45" s="181"/>
      <c r="AA45" s="181"/>
      <c r="AB45" s="181"/>
      <c r="AC45" s="181"/>
      <c r="AD45" s="45"/>
      <c r="AE45" s="181"/>
      <c r="AF45" s="181"/>
      <c r="AG45" s="181"/>
      <c r="AH45" s="181"/>
      <c r="AI45" s="45">
        <f>(AJ45+AK45+AL45+AM45)/36</f>
        <v>4</v>
      </c>
      <c r="AJ45" s="181">
        <v>20</v>
      </c>
      <c r="AK45" s="181">
        <f>J45-AJ45</f>
        <v>46</v>
      </c>
      <c r="AL45" s="181">
        <f>K45</f>
        <v>6</v>
      </c>
      <c r="AM45" s="181">
        <f>L45</f>
        <v>72</v>
      </c>
      <c r="AN45" s="45"/>
      <c r="AO45" s="181"/>
      <c r="AP45" s="181"/>
      <c r="AQ45" s="181"/>
      <c r="AR45" s="181"/>
      <c r="AS45" s="45"/>
      <c r="AT45" s="181"/>
      <c r="AU45" s="181"/>
      <c r="AV45" s="181"/>
      <c r="AW45" s="181"/>
      <c r="AX45" s="46"/>
      <c r="AY45" s="48"/>
      <c r="AZ45" s="82"/>
      <c r="BA45" s="48"/>
      <c r="BB45" s="82"/>
      <c r="BC45" s="77"/>
      <c r="BD45" s="77"/>
      <c r="BE45" s="77"/>
      <c r="BF45" s="77"/>
      <c r="BG45" s="77"/>
      <c r="BH45" s="77"/>
      <c r="BI45" s="77"/>
      <c r="BJ45" s="77"/>
    </row>
    <row r="46" spans="1:62" s="78" customFormat="1" ht="13.5" customHeight="1" x14ac:dyDescent="0.25">
      <c r="A46" s="37" t="s">
        <v>88</v>
      </c>
      <c r="B46" s="84" t="s">
        <v>89</v>
      </c>
      <c r="C46" s="79">
        <v>4</v>
      </c>
      <c r="D46" s="79"/>
      <c r="E46" s="79"/>
      <c r="F46" s="79">
        <v>4</v>
      </c>
      <c r="G46" s="37">
        <v>3</v>
      </c>
      <c r="H46" s="48">
        <f t="shared" si="43"/>
        <v>81</v>
      </c>
      <c r="I46" s="37">
        <f t="shared" si="44"/>
        <v>108</v>
      </c>
      <c r="J46" s="81">
        <f t="shared" si="45"/>
        <v>48</v>
      </c>
      <c r="K46" s="48">
        <v>6</v>
      </c>
      <c r="L46" s="82">
        <f t="shared" si="46"/>
        <v>54</v>
      </c>
      <c r="M46" s="83">
        <f t="shared" si="47"/>
        <v>3</v>
      </c>
      <c r="N46" s="37">
        <f t="shared" si="48"/>
        <v>3</v>
      </c>
      <c r="O46" s="41"/>
      <c r="P46" s="37"/>
      <c r="Q46" s="181"/>
      <c r="R46" s="181"/>
      <c r="S46" s="181"/>
      <c r="T46" s="45"/>
      <c r="U46" s="181"/>
      <c r="V46" s="181"/>
      <c r="W46" s="181"/>
      <c r="X46" s="181"/>
      <c r="Y46" s="45"/>
      <c r="Z46" s="181"/>
      <c r="AA46" s="181"/>
      <c r="AB46" s="181"/>
      <c r="AC46" s="181"/>
      <c r="AD46" s="45">
        <f>(AE46+AF46+AG46+AH46)/36</f>
        <v>3</v>
      </c>
      <c r="AE46" s="181">
        <v>18</v>
      </c>
      <c r="AF46" s="181">
        <f>J46-AE46</f>
        <v>30</v>
      </c>
      <c r="AG46" s="181">
        <f>K46</f>
        <v>6</v>
      </c>
      <c r="AH46" s="181">
        <f>L46</f>
        <v>54</v>
      </c>
      <c r="AI46" s="45"/>
      <c r="AJ46" s="181"/>
      <c r="AK46" s="181"/>
      <c r="AL46" s="181"/>
      <c r="AM46" s="181"/>
      <c r="AN46" s="45"/>
      <c r="AO46" s="181"/>
      <c r="AP46" s="181"/>
      <c r="AQ46" s="181"/>
      <c r="AR46" s="181"/>
      <c r="AS46" s="45"/>
      <c r="AT46" s="181"/>
      <c r="AU46" s="181"/>
      <c r="AV46" s="181"/>
      <c r="AW46" s="181"/>
      <c r="AX46" s="46"/>
      <c r="AY46" s="48"/>
      <c r="AZ46" s="82"/>
      <c r="BA46" s="48"/>
      <c r="BB46" s="82"/>
      <c r="BC46" s="77"/>
      <c r="BD46" s="77"/>
      <c r="BE46" s="77"/>
      <c r="BF46" s="77"/>
      <c r="BG46" s="77"/>
      <c r="BH46" s="77"/>
      <c r="BI46" s="77"/>
      <c r="BJ46" s="77"/>
    </row>
    <row r="47" spans="1:62" s="78" customFormat="1" ht="24" customHeight="1" x14ac:dyDescent="0.25">
      <c r="A47" s="37" t="s">
        <v>90</v>
      </c>
      <c r="B47" s="84" t="s">
        <v>91</v>
      </c>
      <c r="C47" s="79">
        <v>5</v>
      </c>
      <c r="D47" s="79"/>
      <c r="E47" s="79"/>
      <c r="F47" s="79">
        <v>5</v>
      </c>
      <c r="G47" s="37">
        <v>4</v>
      </c>
      <c r="H47" s="48">
        <f t="shared" si="43"/>
        <v>108</v>
      </c>
      <c r="I47" s="37">
        <f t="shared" si="44"/>
        <v>144</v>
      </c>
      <c r="J47" s="81">
        <f t="shared" si="45"/>
        <v>66</v>
      </c>
      <c r="K47" s="48">
        <v>6</v>
      </c>
      <c r="L47" s="82">
        <f t="shared" si="46"/>
        <v>72</v>
      </c>
      <c r="M47" s="83">
        <f t="shared" si="47"/>
        <v>4</v>
      </c>
      <c r="N47" s="37">
        <f t="shared" si="48"/>
        <v>4</v>
      </c>
      <c r="O47" s="42"/>
      <c r="P47" s="37"/>
      <c r="Q47" s="48"/>
      <c r="R47" s="48"/>
      <c r="S47" s="48"/>
      <c r="T47" s="46"/>
      <c r="U47" s="48"/>
      <c r="V47" s="48"/>
      <c r="W47" s="48"/>
      <c r="X47" s="48"/>
      <c r="Y47" s="46"/>
      <c r="Z47" s="48"/>
      <c r="AA47" s="48"/>
      <c r="AB47" s="48"/>
      <c r="AC47" s="48"/>
      <c r="AD47" s="46"/>
      <c r="AE47" s="48"/>
      <c r="AF47" s="48"/>
      <c r="AG47" s="48"/>
      <c r="AH47" s="48"/>
      <c r="AI47" s="46">
        <f>(AJ47+AK47+AL47+AM47)/36</f>
        <v>4</v>
      </c>
      <c r="AJ47" s="48">
        <v>20</v>
      </c>
      <c r="AK47" s="48">
        <f>J47-AJ47</f>
        <v>46</v>
      </c>
      <c r="AL47" s="48">
        <f>K47</f>
        <v>6</v>
      </c>
      <c r="AM47" s="48">
        <f>L47</f>
        <v>72</v>
      </c>
      <c r="AN47" s="46"/>
      <c r="AO47" s="48"/>
      <c r="AP47" s="48"/>
      <c r="AQ47" s="48"/>
      <c r="AR47" s="48"/>
      <c r="AS47" s="46"/>
      <c r="AT47" s="48"/>
      <c r="AU47" s="48"/>
      <c r="AV47" s="48"/>
      <c r="AW47" s="48"/>
      <c r="AX47" s="46"/>
      <c r="AY47" s="48"/>
      <c r="AZ47" s="82"/>
      <c r="BA47" s="48"/>
      <c r="BB47" s="82"/>
      <c r="BC47" s="77"/>
      <c r="BD47" s="77"/>
      <c r="BE47" s="77"/>
      <c r="BF47" s="77"/>
      <c r="BG47" s="77"/>
      <c r="BH47" s="77"/>
      <c r="BI47" s="77"/>
      <c r="BJ47" s="77"/>
    </row>
    <row r="48" spans="1:62" s="78" customFormat="1" ht="13.5" customHeight="1" x14ac:dyDescent="0.25">
      <c r="A48" s="37" t="s">
        <v>92</v>
      </c>
      <c r="B48" s="84" t="s">
        <v>157</v>
      </c>
      <c r="C48" s="79">
        <v>6</v>
      </c>
      <c r="D48" s="79"/>
      <c r="E48" s="79"/>
      <c r="F48" s="79"/>
      <c r="G48" s="37">
        <v>6</v>
      </c>
      <c r="H48" s="48">
        <f t="shared" si="43"/>
        <v>162</v>
      </c>
      <c r="I48" s="37">
        <f t="shared" si="44"/>
        <v>216</v>
      </c>
      <c r="J48" s="81">
        <f t="shared" si="45"/>
        <v>102</v>
      </c>
      <c r="K48" s="48">
        <v>6</v>
      </c>
      <c r="L48" s="82">
        <f t="shared" si="46"/>
        <v>108</v>
      </c>
      <c r="M48" s="83">
        <f t="shared" si="47"/>
        <v>6</v>
      </c>
      <c r="N48" s="37">
        <f t="shared" si="48"/>
        <v>6</v>
      </c>
      <c r="O48" s="41"/>
      <c r="P48" s="37"/>
      <c r="Q48" s="181"/>
      <c r="R48" s="181"/>
      <c r="S48" s="181"/>
      <c r="T48" s="45"/>
      <c r="U48" s="181"/>
      <c r="V48" s="181"/>
      <c r="W48" s="181"/>
      <c r="X48" s="181"/>
      <c r="Y48" s="45"/>
      <c r="Z48" s="181"/>
      <c r="AA48" s="181"/>
      <c r="AB48" s="181"/>
      <c r="AC48" s="181"/>
      <c r="AD48" s="45"/>
      <c r="AE48" s="181"/>
      <c r="AF48" s="181"/>
      <c r="AG48" s="181"/>
      <c r="AH48" s="181"/>
      <c r="AI48" s="45"/>
      <c r="AJ48" s="181"/>
      <c r="AK48" s="181"/>
      <c r="AL48" s="181"/>
      <c r="AM48" s="181"/>
      <c r="AN48" s="45">
        <f>(AO48+AP48+AQ48+AR48)/36</f>
        <v>6</v>
      </c>
      <c r="AO48" s="181">
        <v>40</v>
      </c>
      <c r="AP48" s="181">
        <f>J48-AO48</f>
        <v>62</v>
      </c>
      <c r="AQ48" s="181">
        <f>K48</f>
        <v>6</v>
      </c>
      <c r="AR48" s="181">
        <f>L48</f>
        <v>108</v>
      </c>
      <c r="AS48" s="45"/>
      <c r="AT48" s="181"/>
      <c r="AU48" s="181"/>
      <c r="AV48" s="181"/>
      <c r="AW48" s="181"/>
      <c r="AX48" s="46"/>
      <c r="AY48" s="48"/>
      <c r="AZ48" s="82"/>
      <c r="BA48" s="48"/>
      <c r="BB48" s="82"/>
      <c r="BC48" s="77"/>
      <c r="BD48" s="77"/>
      <c r="BE48" s="77"/>
      <c r="BF48" s="77"/>
      <c r="BG48" s="77"/>
      <c r="BH48" s="77"/>
      <c r="BI48" s="77"/>
      <c r="BJ48" s="77"/>
    </row>
    <row r="49" spans="1:62" s="78" customFormat="1" ht="15" customHeight="1" x14ac:dyDescent="0.25">
      <c r="A49" s="37" t="s">
        <v>93</v>
      </c>
      <c r="B49" s="101" t="s">
        <v>337</v>
      </c>
      <c r="C49" s="79">
        <v>3</v>
      </c>
      <c r="D49" s="79"/>
      <c r="E49" s="79"/>
      <c r="F49" s="79"/>
      <c r="G49" s="37">
        <v>3</v>
      </c>
      <c r="H49" s="48">
        <f t="shared" ref="H49:H54" si="49">G49*27</f>
        <v>81</v>
      </c>
      <c r="I49" s="37">
        <f t="shared" ref="I49:I54" si="50">G49*36</f>
        <v>108</v>
      </c>
      <c r="J49" s="81">
        <f t="shared" ref="J49:J54" si="51">I49/2-K49</f>
        <v>48</v>
      </c>
      <c r="K49" s="48">
        <v>6</v>
      </c>
      <c r="L49" s="82">
        <f t="shared" ref="L49:L54" si="52">I49/2</f>
        <v>54</v>
      </c>
      <c r="M49" s="83">
        <f t="shared" ref="M49:M54" si="53">G49</f>
        <v>3</v>
      </c>
      <c r="N49" s="37">
        <f t="shared" ref="N49:N54" si="54">(J49+K49+L49)/36</f>
        <v>3</v>
      </c>
      <c r="O49" s="41"/>
      <c r="P49" s="37"/>
      <c r="Q49" s="181"/>
      <c r="R49" s="181"/>
      <c r="S49" s="181"/>
      <c r="T49" s="45"/>
      <c r="U49" s="181"/>
      <c r="V49" s="181"/>
      <c r="W49" s="181"/>
      <c r="X49" s="181"/>
      <c r="Y49" s="45">
        <f>(Z49+AA49+AB49+AC49)/36</f>
        <v>3</v>
      </c>
      <c r="Z49" s="181">
        <v>20</v>
      </c>
      <c r="AA49" s="181">
        <f>J49-Z49</f>
        <v>28</v>
      </c>
      <c r="AB49" s="181">
        <f>K49</f>
        <v>6</v>
      </c>
      <c r="AC49" s="181">
        <f>L49</f>
        <v>54</v>
      </c>
      <c r="AD49" s="45"/>
      <c r="AE49" s="181"/>
      <c r="AF49" s="181"/>
      <c r="AG49" s="181"/>
      <c r="AH49" s="181"/>
      <c r="AI49" s="45"/>
      <c r="AJ49" s="181"/>
      <c r="AK49" s="181"/>
      <c r="AL49" s="181"/>
      <c r="AM49" s="181"/>
      <c r="AN49" s="45"/>
      <c r="AO49" s="181"/>
      <c r="AP49" s="181"/>
      <c r="AQ49" s="181"/>
      <c r="AR49" s="181"/>
      <c r="AS49" s="45"/>
      <c r="AT49" s="181"/>
      <c r="AU49" s="181"/>
      <c r="AV49" s="181"/>
      <c r="AW49" s="181"/>
      <c r="AX49" s="46"/>
      <c r="AY49" s="48"/>
      <c r="AZ49" s="48"/>
      <c r="BA49" s="48"/>
      <c r="BB49" s="48"/>
      <c r="BC49" s="77"/>
      <c r="BD49" s="77"/>
      <c r="BE49" s="77"/>
      <c r="BF49" s="77"/>
      <c r="BG49" s="77"/>
      <c r="BH49" s="77"/>
      <c r="BI49" s="77"/>
      <c r="BJ49" s="77"/>
    </row>
    <row r="50" spans="1:62" s="78" customFormat="1" ht="13.5" customHeight="1" x14ac:dyDescent="0.25">
      <c r="A50" s="37" t="s">
        <v>95</v>
      </c>
      <c r="B50" s="84" t="s">
        <v>163</v>
      </c>
      <c r="C50" s="48">
        <v>7</v>
      </c>
      <c r="D50" s="48"/>
      <c r="E50" s="48"/>
      <c r="F50" s="79">
        <v>7</v>
      </c>
      <c r="G50" s="37">
        <v>4</v>
      </c>
      <c r="H50" s="48">
        <f t="shared" si="49"/>
        <v>108</v>
      </c>
      <c r="I50" s="37">
        <f t="shared" si="50"/>
        <v>144</v>
      </c>
      <c r="J50" s="81">
        <f t="shared" si="51"/>
        <v>66</v>
      </c>
      <c r="K50" s="48">
        <v>6</v>
      </c>
      <c r="L50" s="82">
        <f t="shared" si="52"/>
        <v>72</v>
      </c>
      <c r="M50" s="83">
        <f t="shared" si="53"/>
        <v>4</v>
      </c>
      <c r="N50" s="37">
        <f t="shared" si="54"/>
        <v>4</v>
      </c>
      <c r="O50" s="41"/>
      <c r="P50" s="37"/>
      <c r="Q50" s="181"/>
      <c r="R50" s="181"/>
      <c r="S50" s="181"/>
      <c r="T50" s="45"/>
      <c r="U50" s="181"/>
      <c r="V50" s="181"/>
      <c r="W50" s="181"/>
      <c r="X50" s="181"/>
      <c r="Y50" s="45"/>
      <c r="Z50" s="181"/>
      <c r="AA50" s="181"/>
      <c r="AB50" s="181"/>
      <c r="AC50" s="181"/>
      <c r="AD50" s="45"/>
      <c r="AE50" s="181"/>
      <c r="AF50" s="181"/>
      <c r="AG50" s="181"/>
      <c r="AH50" s="181"/>
      <c r="AI50" s="45"/>
      <c r="AJ50" s="181"/>
      <c r="AK50" s="181"/>
      <c r="AL50" s="181"/>
      <c r="AM50" s="181"/>
      <c r="AN50" s="45"/>
      <c r="AO50" s="181"/>
      <c r="AP50" s="181"/>
      <c r="AQ50" s="181"/>
      <c r="AR50" s="181"/>
      <c r="AS50" s="45">
        <f>(AT50+AU50+AV50+AW50)/36</f>
        <v>4</v>
      </c>
      <c r="AT50" s="181">
        <v>20</v>
      </c>
      <c r="AU50" s="181">
        <f>J50-AT50</f>
        <v>46</v>
      </c>
      <c r="AV50" s="181">
        <f>K50</f>
        <v>6</v>
      </c>
      <c r="AW50" s="181">
        <f>L50</f>
        <v>72</v>
      </c>
      <c r="AX50" s="46"/>
      <c r="AY50" s="48"/>
      <c r="AZ50" s="48"/>
      <c r="BA50" s="48"/>
      <c r="BB50" s="48"/>
      <c r="BC50" s="77"/>
      <c r="BD50" s="77"/>
      <c r="BE50" s="77"/>
      <c r="BF50" s="77"/>
      <c r="BG50" s="77"/>
      <c r="BH50" s="77"/>
      <c r="BI50" s="77"/>
      <c r="BJ50" s="77"/>
    </row>
    <row r="51" spans="1:62" s="78" customFormat="1" ht="13.5" customHeight="1" x14ac:dyDescent="0.25">
      <c r="A51" s="37" t="s">
        <v>96</v>
      </c>
      <c r="B51" s="101" t="s">
        <v>338</v>
      </c>
      <c r="C51" s="48">
        <v>7</v>
      </c>
      <c r="D51" s="48"/>
      <c r="E51" s="48"/>
      <c r="F51" s="79"/>
      <c r="G51" s="37">
        <v>6</v>
      </c>
      <c r="H51" s="48">
        <f t="shared" si="49"/>
        <v>162</v>
      </c>
      <c r="I51" s="37">
        <f t="shared" si="50"/>
        <v>216</v>
      </c>
      <c r="J51" s="81">
        <f t="shared" si="51"/>
        <v>102</v>
      </c>
      <c r="K51" s="48">
        <v>6</v>
      </c>
      <c r="L51" s="82">
        <f t="shared" si="52"/>
        <v>108</v>
      </c>
      <c r="M51" s="83">
        <f t="shared" si="53"/>
        <v>6</v>
      </c>
      <c r="N51" s="37">
        <f t="shared" si="54"/>
        <v>6</v>
      </c>
      <c r="O51" s="41"/>
      <c r="P51" s="37"/>
      <c r="Q51" s="181"/>
      <c r="R51" s="181"/>
      <c r="S51" s="181"/>
      <c r="T51" s="45"/>
      <c r="U51" s="181"/>
      <c r="V51" s="181"/>
      <c r="W51" s="181"/>
      <c r="X51" s="181"/>
      <c r="Y51" s="45"/>
      <c r="Z51" s="181"/>
      <c r="AA51" s="181"/>
      <c r="AB51" s="181"/>
      <c r="AC51" s="181"/>
      <c r="AD51" s="45"/>
      <c r="AE51" s="181"/>
      <c r="AF51" s="181"/>
      <c r="AG51" s="181"/>
      <c r="AH51" s="181"/>
      <c r="AI51" s="45"/>
      <c r="AJ51" s="181"/>
      <c r="AK51" s="181"/>
      <c r="AL51" s="181"/>
      <c r="AM51" s="181"/>
      <c r="AN51" s="45"/>
      <c r="AO51" s="181"/>
      <c r="AP51" s="181"/>
      <c r="AQ51" s="181"/>
      <c r="AR51" s="181"/>
      <c r="AS51" s="45">
        <f t="shared" ref="AS51:AS52" si="55">(AT51+AU51+AV51+AW51)/36</f>
        <v>6</v>
      </c>
      <c r="AT51" s="181">
        <v>40</v>
      </c>
      <c r="AU51" s="181">
        <f t="shared" ref="AU51:AU52" si="56">J51-AT51</f>
        <v>62</v>
      </c>
      <c r="AV51" s="181">
        <f t="shared" ref="AV51:AV52" si="57">K51</f>
        <v>6</v>
      </c>
      <c r="AW51" s="181">
        <f t="shared" ref="AW51:AW52" si="58">L51</f>
        <v>108</v>
      </c>
      <c r="AX51" s="46"/>
      <c r="AY51" s="48"/>
      <c r="AZ51" s="48"/>
      <c r="BA51" s="48"/>
      <c r="BB51" s="48"/>
      <c r="BC51" s="77"/>
      <c r="BD51" s="77"/>
      <c r="BE51" s="77"/>
      <c r="BF51" s="77"/>
      <c r="BG51" s="77"/>
      <c r="BH51" s="77"/>
      <c r="BI51" s="77"/>
      <c r="BJ51" s="77"/>
    </row>
    <row r="52" spans="1:62" s="78" customFormat="1" ht="15" customHeight="1" x14ac:dyDescent="0.25">
      <c r="A52" s="37" t="s">
        <v>97</v>
      </c>
      <c r="B52" s="84" t="s">
        <v>173</v>
      </c>
      <c r="C52" s="48"/>
      <c r="D52" s="48"/>
      <c r="E52" s="48">
        <v>7</v>
      </c>
      <c r="F52" s="79"/>
      <c r="G52" s="37">
        <v>4</v>
      </c>
      <c r="H52" s="48">
        <f t="shared" si="49"/>
        <v>108</v>
      </c>
      <c r="I52" s="37">
        <f t="shared" si="50"/>
        <v>144</v>
      </c>
      <c r="J52" s="81">
        <f t="shared" si="51"/>
        <v>68</v>
      </c>
      <c r="K52" s="48">
        <v>4</v>
      </c>
      <c r="L52" s="82">
        <f t="shared" si="52"/>
        <v>72</v>
      </c>
      <c r="M52" s="83">
        <f t="shared" si="53"/>
        <v>4</v>
      </c>
      <c r="N52" s="37">
        <f t="shared" si="54"/>
        <v>4</v>
      </c>
      <c r="O52" s="41"/>
      <c r="P52" s="37"/>
      <c r="Q52" s="181"/>
      <c r="R52" s="181"/>
      <c r="S52" s="181"/>
      <c r="T52" s="45"/>
      <c r="U52" s="181"/>
      <c r="V52" s="181"/>
      <c r="W52" s="181"/>
      <c r="X52" s="181"/>
      <c r="Y52" s="45"/>
      <c r="Z52" s="181"/>
      <c r="AA52" s="181"/>
      <c r="AB52" s="181"/>
      <c r="AC52" s="181"/>
      <c r="AD52" s="45"/>
      <c r="AE52" s="181"/>
      <c r="AF52" s="181"/>
      <c r="AG52" s="181"/>
      <c r="AH52" s="181"/>
      <c r="AI52" s="45"/>
      <c r="AJ52" s="181"/>
      <c r="AK52" s="181"/>
      <c r="AL52" s="181"/>
      <c r="AM52" s="181"/>
      <c r="AN52" s="45"/>
      <c r="AO52" s="181"/>
      <c r="AP52" s="181"/>
      <c r="AQ52" s="181"/>
      <c r="AR52" s="181"/>
      <c r="AS52" s="45">
        <f t="shared" si="55"/>
        <v>4</v>
      </c>
      <c r="AT52" s="181">
        <v>20</v>
      </c>
      <c r="AU52" s="181">
        <f t="shared" si="56"/>
        <v>48</v>
      </c>
      <c r="AV52" s="181">
        <f t="shared" si="57"/>
        <v>4</v>
      </c>
      <c r="AW52" s="181">
        <f t="shared" si="58"/>
        <v>72</v>
      </c>
      <c r="AX52" s="46"/>
      <c r="AY52" s="48"/>
      <c r="AZ52" s="48"/>
      <c r="BA52" s="48"/>
      <c r="BB52" s="48"/>
      <c r="BC52" s="77"/>
      <c r="BD52" s="77"/>
      <c r="BE52" s="77"/>
      <c r="BF52" s="77"/>
      <c r="BG52" s="77"/>
      <c r="BH52" s="77"/>
      <c r="BI52" s="77"/>
      <c r="BJ52" s="77"/>
    </row>
    <row r="53" spans="1:62" s="78" customFormat="1" ht="13.5" customHeight="1" x14ac:dyDescent="0.25">
      <c r="A53" s="37" t="s">
        <v>98</v>
      </c>
      <c r="B53" s="101" t="s">
        <v>172</v>
      </c>
      <c r="C53" s="48"/>
      <c r="D53" s="48"/>
      <c r="E53" s="37">
        <v>3</v>
      </c>
      <c r="F53" s="37"/>
      <c r="G53" s="37">
        <v>3</v>
      </c>
      <c r="H53" s="37">
        <f t="shared" si="49"/>
        <v>81</v>
      </c>
      <c r="I53" s="37">
        <f t="shared" si="50"/>
        <v>108</v>
      </c>
      <c r="J53" s="37">
        <f t="shared" si="51"/>
        <v>50</v>
      </c>
      <c r="K53" s="37">
        <v>4</v>
      </c>
      <c r="L53" s="37">
        <f t="shared" si="52"/>
        <v>54</v>
      </c>
      <c r="M53" s="37">
        <f t="shared" si="53"/>
        <v>3</v>
      </c>
      <c r="N53" s="37">
        <f t="shared" si="54"/>
        <v>3</v>
      </c>
      <c r="O53" s="198"/>
      <c r="P53" s="37"/>
      <c r="Q53" s="189"/>
      <c r="R53" s="189"/>
      <c r="S53" s="189"/>
      <c r="T53" s="199"/>
      <c r="U53" s="189"/>
      <c r="V53" s="189"/>
      <c r="W53" s="189"/>
      <c r="X53" s="189"/>
      <c r="Y53" s="45">
        <f>(Z53+AA53+AB53+AC53)/36</f>
        <v>3</v>
      </c>
      <c r="Z53" s="181">
        <v>20</v>
      </c>
      <c r="AA53" s="181">
        <f>J53-Z53</f>
        <v>30</v>
      </c>
      <c r="AB53" s="181">
        <f>K53</f>
        <v>4</v>
      </c>
      <c r="AC53" s="181">
        <f>L53</f>
        <v>54</v>
      </c>
      <c r="AD53" s="199"/>
      <c r="AE53" s="189"/>
      <c r="AF53" s="189"/>
      <c r="AG53" s="189"/>
      <c r="AH53" s="189"/>
      <c r="AI53" s="199"/>
      <c r="AJ53" s="189"/>
      <c r="AK53" s="189"/>
      <c r="AL53" s="189"/>
      <c r="AM53" s="189"/>
      <c r="AN53" s="199"/>
      <c r="AO53" s="189"/>
      <c r="AP53" s="189"/>
      <c r="AQ53" s="189"/>
      <c r="AR53" s="189"/>
      <c r="AS53" s="199"/>
      <c r="AT53" s="189"/>
      <c r="AU53" s="189"/>
      <c r="AV53" s="189"/>
      <c r="AW53" s="48"/>
      <c r="AX53" s="46"/>
      <c r="AY53" s="48"/>
      <c r="AZ53" s="48"/>
      <c r="BA53" s="48"/>
      <c r="BB53" s="48"/>
      <c r="BC53" s="77"/>
      <c r="BD53" s="77"/>
      <c r="BE53" s="77"/>
      <c r="BF53" s="77"/>
      <c r="BG53" s="77"/>
      <c r="BH53" s="77"/>
      <c r="BI53" s="77"/>
      <c r="BJ53" s="77"/>
    </row>
    <row r="54" spans="1:62" s="78" customFormat="1" ht="13.5" customHeight="1" x14ac:dyDescent="0.25">
      <c r="A54" s="37" t="s">
        <v>184</v>
      </c>
      <c r="B54" s="84" t="s">
        <v>167</v>
      </c>
      <c r="C54" s="79">
        <v>5</v>
      </c>
      <c r="D54" s="79"/>
      <c r="E54" s="79"/>
      <c r="F54" s="79"/>
      <c r="G54" s="37">
        <v>4</v>
      </c>
      <c r="H54" s="48">
        <f t="shared" si="49"/>
        <v>108</v>
      </c>
      <c r="I54" s="37">
        <f t="shared" si="50"/>
        <v>144</v>
      </c>
      <c r="J54" s="81">
        <f t="shared" si="51"/>
        <v>66</v>
      </c>
      <c r="K54" s="48">
        <v>6</v>
      </c>
      <c r="L54" s="82">
        <f t="shared" si="52"/>
        <v>72</v>
      </c>
      <c r="M54" s="83">
        <f t="shared" si="53"/>
        <v>4</v>
      </c>
      <c r="N54" s="37">
        <f t="shared" si="54"/>
        <v>4</v>
      </c>
      <c r="O54" s="41"/>
      <c r="P54" s="37"/>
      <c r="Q54" s="181"/>
      <c r="R54" s="181"/>
      <c r="S54" s="181"/>
      <c r="T54" s="45"/>
      <c r="U54" s="181"/>
      <c r="V54" s="181"/>
      <c r="W54" s="181"/>
      <c r="X54" s="181"/>
      <c r="Y54" s="45"/>
      <c r="Z54" s="181"/>
      <c r="AA54" s="181"/>
      <c r="AB54" s="181"/>
      <c r="AC54" s="181"/>
      <c r="AD54" s="45"/>
      <c r="AE54" s="181"/>
      <c r="AF54" s="181"/>
      <c r="AG54" s="181"/>
      <c r="AH54" s="181"/>
      <c r="AI54" s="45">
        <f>(AJ54+AK54+AL54+AM54)/36</f>
        <v>4</v>
      </c>
      <c r="AJ54" s="181">
        <v>20</v>
      </c>
      <c r="AK54" s="181">
        <f>J54-AJ54</f>
        <v>46</v>
      </c>
      <c r="AL54" s="181">
        <f>K54</f>
        <v>6</v>
      </c>
      <c r="AM54" s="181">
        <f>L54</f>
        <v>72</v>
      </c>
      <c r="AN54" s="45"/>
      <c r="AO54" s="181"/>
      <c r="AP54" s="181"/>
      <c r="AQ54" s="181"/>
      <c r="AR54" s="181"/>
      <c r="AS54" s="45"/>
      <c r="AT54" s="181"/>
      <c r="AU54" s="181"/>
      <c r="AV54" s="181"/>
      <c r="AW54" s="181"/>
      <c r="AX54" s="46"/>
      <c r="AY54" s="48"/>
      <c r="AZ54" s="82"/>
      <c r="BA54" s="48"/>
      <c r="BB54" s="82"/>
      <c r="BC54" s="77"/>
      <c r="BD54" s="77"/>
      <c r="BE54" s="77"/>
      <c r="BF54" s="77"/>
      <c r="BG54" s="77"/>
      <c r="BH54" s="77"/>
      <c r="BI54" s="77"/>
      <c r="BJ54" s="77"/>
    </row>
    <row r="55" spans="1:62" s="100" customFormat="1" ht="15" customHeight="1" x14ac:dyDescent="0.25">
      <c r="A55" s="96" t="s">
        <v>343</v>
      </c>
      <c r="B55" s="97" t="s">
        <v>177</v>
      </c>
      <c r="C55" s="98"/>
      <c r="D55" s="98"/>
      <c r="E55" s="98"/>
      <c r="F55" s="98"/>
      <c r="G55" s="96">
        <f>SUM(G56:G81)/2</f>
        <v>42</v>
      </c>
      <c r="H55" s="96">
        <f t="shared" ref="H55:N55" si="59">SUM(H56:H81)/2</f>
        <v>1134</v>
      </c>
      <c r="I55" s="96">
        <f t="shared" si="59"/>
        <v>1512</v>
      </c>
      <c r="J55" s="96">
        <f t="shared" si="59"/>
        <v>706</v>
      </c>
      <c r="K55" s="96">
        <f t="shared" si="59"/>
        <v>50</v>
      </c>
      <c r="L55" s="96">
        <f t="shared" si="59"/>
        <v>756</v>
      </c>
      <c r="M55" s="96">
        <f t="shared" si="59"/>
        <v>42</v>
      </c>
      <c r="N55" s="96">
        <f t="shared" si="59"/>
        <v>42</v>
      </c>
      <c r="O55" s="96">
        <f t="shared" ref="O55:BB55" si="60">O56+O58+O60+O62+O64+O66+O68+O70+O72+O74+O76+O78+O80</f>
        <v>3</v>
      </c>
      <c r="P55" s="96">
        <f t="shared" si="60"/>
        <v>20</v>
      </c>
      <c r="Q55" s="96">
        <f t="shared" si="60"/>
        <v>30</v>
      </c>
      <c r="R55" s="96">
        <f t="shared" si="60"/>
        <v>4</v>
      </c>
      <c r="S55" s="96">
        <f t="shared" si="60"/>
        <v>54</v>
      </c>
      <c r="T55" s="96">
        <f t="shared" si="60"/>
        <v>3</v>
      </c>
      <c r="U55" s="96">
        <f t="shared" si="60"/>
        <v>20</v>
      </c>
      <c r="V55" s="96">
        <f t="shared" si="60"/>
        <v>30</v>
      </c>
      <c r="W55" s="96">
        <f t="shared" si="60"/>
        <v>4</v>
      </c>
      <c r="X55" s="96">
        <f t="shared" si="60"/>
        <v>54</v>
      </c>
      <c r="Y55" s="96">
        <f t="shared" si="60"/>
        <v>7</v>
      </c>
      <c r="Z55" s="96">
        <f t="shared" si="60"/>
        <v>40</v>
      </c>
      <c r="AA55" s="96">
        <f t="shared" si="60"/>
        <v>78</v>
      </c>
      <c r="AB55" s="96">
        <f t="shared" si="60"/>
        <v>8</v>
      </c>
      <c r="AC55" s="96">
        <f t="shared" si="60"/>
        <v>126</v>
      </c>
      <c r="AD55" s="96">
        <f t="shared" si="60"/>
        <v>3</v>
      </c>
      <c r="AE55" s="96">
        <f t="shared" si="60"/>
        <v>20</v>
      </c>
      <c r="AF55" s="96">
        <f t="shared" si="60"/>
        <v>30</v>
      </c>
      <c r="AG55" s="96">
        <f t="shared" si="60"/>
        <v>4</v>
      </c>
      <c r="AH55" s="96">
        <f t="shared" si="60"/>
        <v>54</v>
      </c>
      <c r="AI55" s="96">
        <f t="shared" si="60"/>
        <v>13</v>
      </c>
      <c r="AJ55" s="96">
        <f t="shared" si="60"/>
        <v>76</v>
      </c>
      <c r="AK55" s="96">
        <f t="shared" si="60"/>
        <v>142</v>
      </c>
      <c r="AL55" s="96">
        <f t="shared" si="60"/>
        <v>16</v>
      </c>
      <c r="AM55" s="96">
        <f t="shared" si="60"/>
        <v>234</v>
      </c>
      <c r="AN55" s="96">
        <f t="shared" si="60"/>
        <v>4</v>
      </c>
      <c r="AO55" s="96">
        <f t="shared" si="60"/>
        <v>28</v>
      </c>
      <c r="AP55" s="96">
        <f t="shared" si="60"/>
        <v>40</v>
      </c>
      <c r="AQ55" s="96">
        <f t="shared" si="60"/>
        <v>4</v>
      </c>
      <c r="AR55" s="96">
        <f t="shared" si="60"/>
        <v>72</v>
      </c>
      <c r="AS55" s="96">
        <f t="shared" si="60"/>
        <v>6</v>
      </c>
      <c r="AT55" s="96">
        <f t="shared" si="60"/>
        <v>40</v>
      </c>
      <c r="AU55" s="96">
        <f t="shared" si="60"/>
        <v>62</v>
      </c>
      <c r="AV55" s="96">
        <f t="shared" si="60"/>
        <v>6</v>
      </c>
      <c r="AW55" s="96">
        <f t="shared" si="60"/>
        <v>108</v>
      </c>
      <c r="AX55" s="96">
        <f t="shared" si="60"/>
        <v>3</v>
      </c>
      <c r="AY55" s="96">
        <f t="shared" si="60"/>
        <v>20</v>
      </c>
      <c r="AZ55" s="96">
        <f t="shared" si="60"/>
        <v>30</v>
      </c>
      <c r="BA55" s="96">
        <f t="shared" si="60"/>
        <v>4</v>
      </c>
      <c r="BB55" s="96">
        <f t="shared" si="60"/>
        <v>54</v>
      </c>
      <c r="BC55" s="99"/>
      <c r="BD55" s="99"/>
      <c r="BE55" s="99"/>
      <c r="BF55" s="99"/>
      <c r="BG55" s="99"/>
      <c r="BH55" s="99"/>
      <c r="BI55" s="99"/>
      <c r="BJ55" s="99"/>
    </row>
    <row r="56" spans="1:62" s="78" customFormat="1" ht="24" customHeight="1" x14ac:dyDescent="0.25">
      <c r="A56" s="180" t="s">
        <v>99</v>
      </c>
      <c r="B56" s="175" t="s">
        <v>100</v>
      </c>
      <c r="C56" s="79"/>
      <c r="D56" s="79"/>
      <c r="E56" s="79">
        <v>2</v>
      </c>
      <c r="F56" s="79"/>
      <c r="G56" s="37">
        <v>3</v>
      </c>
      <c r="H56" s="48">
        <f t="shared" ref="H56:H81" si="61">G56*27</f>
        <v>81</v>
      </c>
      <c r="I56" s="37">
        <f t="shared" ref="I56:I81" si="62">G56*36</f>
        <v>108</v>
      </c>
      <c r="J56" s="81">
        <f t="shared" ref="J56:J81" si="63">I56/2-K56</f>
        <v>50</v>
      </c>
      <c r="K56" s="48">
        <v>4</v>
      </c>
      <c r="L56" s="82">
        <f t="shared" ref="L56:L81" si="64">I56/2</f>
        <v>54</v>
      </c>
      <c r="M56" s="83">
        <f t="shared" ref="M56:M81" si="65">G56</f>
        <v>3</v>
      </c>
      <c r="N56" s="37">
        <f t="shared" ref="N56:N81" si="66">(J56+K56+L56)/36</f>
        <v>3</v>
      </c>
      <c r="O56" s="41"/>
      <c r="P56" s="37"/>
      <c r="Q56" s="181"/>
      <c r="R56" s="181"/>
      <c r="S56" s="181"/>
      <c r="T56" s="45">
        <f>(U56+V56+W56+X56)/36</f>
        <v>3</v>
      </c>
      <c r="U56" s="181">
        <v>20</v>
      </c>
      <c r="V56" s="181">
        <f>J56-U56</f>
        <v>30</v>
      </c>
      <c r="W56" s="181">
        <f>K56</f>
        <v>4</v>
      </c>
      <c r="X56" s="181">
        <f>L56</f>
        <v>54</v>
      </c>
      <c r="Y56" s="45"/>
      <c r="Z56" s="181"/>
      <c r="AA56" s="181"/>
      <c r="AB56" s="181"/>
      <c r="AC56" s="181"/>
      <c r="AD56" s="45"/>
      <c r="AE56" s="181"/>
      <c r="AF56" s="181"/>
      <c r="AG56" s="181"/>
      <c r="AH56" s="181"/>
      <c r="AI56" s="45"/>
      <c r="AJ56" s="181"/>
      <c r="AK56" s="181"/>
      <c r="AL56" s="181"/>
      <c r="AM56" s="181"/>
      <c r="AN56" s="45"/>
      <c r="AO56" s="181"/>
      <c r="AP56" s="181"/>
      <c r="AQ56" s="181"/>
      <c r="AR56" s="181"/>
      <c r="AS56" s="45"/>
      <c r="AT56" s="181"/>
      <c r="AU56" s="181"/>
      <c r="AV56" s="181"/>
      <c r="AW56" s="181"/>
      <c r="AX56" s="46"/>
      <c r="AY56" s="48"/>
      <c r="AZ56" s="48"/>
      <c r="BA56" s="48"/>
      <c r="BB56" s="48"/>
      <c r="BC56" s="77"/>
      <c r="BD56" s="77"/>
      <c r="BE56" s="77"/>
      <c r="BF56" s="77"/>
      <c r="BG56" s="77"/>
      <c r="BH56" s="77"/>
      <c r="BI56" s="77"/>
      <c r="BJ56" s="77"/>
    </row>
    <row r="57" spans="1:62" s="192" customFormat="1" ht="13.5" customHeight="1" x14ac:dyDescent="0.25">
      <c r="A57" s="164" t="s">
        <v>101</v>
      </c>
      <c r="B57" s="162" t="s">
        <v>152</v>
      </c>
      <c r="C57" s="163"/>
      <c r="D57" s="163"/>
      <c r="E57" s="163" t="s">
        <v>356</v>
      </c>
      <c r="F57" s="163"/>
      <c r="G57" s="164">
        <v>3</v>
      </c>
      <c r="H57" s="165">
        <f t="shared" si="61"/>
        <v>81</v>
      </c>
      <c r="I57" s="164">
        <f t="shared" si="62"/>
        <v>108</v>
      </c>
      <c r="J57" s="166">
        <f t="shared" si="63"/>
        <v>50</v>
      </c>
      <c r="K57" s="165">
        <v>4</v>
      </c>
      <c r="L57" s="167">
        <f t="shared" si="64"/>
        <v>54</v>
      </c>
      <c r="M57" s="168">
        <f t="shared" si="65"/>
        <v>3</v>
      </c>
      <c r="N57" s="164">
        <f t="shared" si="66"/>
        <v>3</v>
      </c>
      <c r="O57" s="169"/>
      <c r="P57" s="164"/>
      <c r="Q57" s="190"/>
      <c r="R57" s="190"/>
      <c r="S57" s="190"/>
      <c r="T57" s="170"/>
      <c r="U57" s="190"/>
      <c r="V57" s="190"/>
      <c r="W57" s="190"/>
      <c r="X57" s="190"/>
      <c r="Y57" s="170"/>
      <c r="Z57" s="190"/>
      <c r="AA57" s="190"/>
      <c r="AB57" s="190"/>
      <c r="AC57" s="190"/>
      <c r="AD57" s="170"/>
      <c r="AE57" s="190"/>
      <c r="AF57" s="190"/>
      <c r="AG57" s="190"/>
      <c r="AH57" s="190"/>
      <c r="AI57" s="170"/>
      <c r="AJ57" s="190"/>
      <c r="AK57" s="190"/>
      <c r="AL57" s="190"/>
      <c r="AM57" s="190"/>
      <c r="AN57" s="170"/>
      <c r="AO57" s="190"/>
      <c r="AP57" s="190"/>
      <c r="AQ57" s="190"/>
      <c r="AR57" s="190"/>
      <c r="AS57" s="170"/>
      <c r="AT57" s="190"/>
      <c r="AU57" s="190"/>
      <c r="AV57" s="190"/>
      <c r="AW57" s="190"/>
      <c r="AX57" s="171"/>
      <c r="AY57" s="165"/>
      <c r="AZ57" s="165"/>
      <c r="BA57" s="165"/>
      <c r="BB57" s="165"/>
      <c r="BC57" s="191"/>
      <c r="BD57" s="191"/>
      <c r="BE57" s="191"/>
      <c r="BF57" s="191"/>
      <c r="BG57" s="191"/>
      <c r="BH57" s="191"/>
      <c r="BI57" s="191"/>
      <c r="BJ57" s="191"/>
    </row>
    <row r="58" spans="1:62" s="78" customFormat="1" ht="13.5" customHeight="1" x14ac:dyDescent="0.25">
      <c r="A58" s="180" t="s">
        <v>102</v>
      </c>
      <c r="B58" s="175" t="s">
        <v>153</v>
      </c>
      <c r="C58" s="79"/>
      <c r="D58" s="79"/>
      <c r="E58" s="79">
        <v>1</v>
      </c>
      <c r="F58" s="79"/>
      <c r="G58" s="37">
        <v>3</v>
      </c>
      <c r="H58" s="48">
        <f t="shared" si="61"/>
        <v>81</v>
      </c>
      <c r="I58" s="37">
        <f t="shared" si="62"/>
        <v>108</v>
      </c>
      <c r="J58" s="81">
        <f t="shared" si="63"/>
        <v>50</v>
      </c>
      <c r="K58" s="48">
        <v>4</v>
      </c>
      <c r="L58" s="82">
        <f t="shared" si="64"/>
        <v>54</v>
      </c>
      <c r="M58" s="83">
        <f t="shared" si="65"/>
        <v>3</v>
      </c>
      <c r="N58" s="37">
        <f t="shared" si="66"/>
        <v>3</v>
      </c>
      <c r="O58" s="41">
        <f t="shared" ref="O58" si="67">(P58+Q58+R58+S58)/36</f>
        <v>3</v>
      </c>
      <c r="P58" s="37">
        <v>20</v>
      </c>
      <c r="Q58" s="181">
        <f t="shared" ref="Q58" si="68">J58-P58</f>
        <v>30</v>
      </c>
      <c r="R58" s="181">
        <f t="shared" ref="R58" si="69">K58</f>
        <v>4</v>
      </c>
      <c r="S58" s="181">
        <f t="shared" ref="S58" si="70">L58</f>
        <v>54</v>
      </c>
      <c r="T58" s="45"/>
      <c r="U58" s="181"/>
      <c r="V58" s="181"/>
      <c r="W58" s="181"/>
      <c r="X58" s="181"/>
      <c r="Y58" s="45"/>
      <c r="Z58" s="181"/>
      <c r="AA58" s="181"/>
      <c r="AB58" s="181"/>
      <c r="AC58" s="181"/>
      <c r="AD58" s="45"/>
      <c r="AE58" s="181"/>
      <c r="AF58" s="181"/>
      <c r="AG58" s="181"/>
      <c r="AH58" s="181"/>
      <c r="AI58" s="45"/>
      <c r="AJ58" s="181"/>
      <c r="AK58" s="181"/>
      <c r="AL58" s="181"/>
      <c r="AM58" s="181"/>
      <c r="AN58" s="45"/>
      <c r="AO58" s="181"/>
      <c r="AP58" s="181"/>
      <c r="AQ58" s="181"/>
      <c r="AR58" s="181"/>
      <c r="AS58" s="45"/>
      <c r="AT58" s="181"/>
      <c r="AU58" s="181"/>
      <c r="AV58" s="181"/>
      <c r="AW58" s="181"/>
      <c r="AX58" s="46"/>
      <c r="AY58" s="48"/>
      <c r="AZ58" s="48"/>
      <c r="BA58" s="48"/>
      <c r="BB58" s="48"/>
      <c r="BC58" s="77"/>
      <c r="BD58" s="77"/>
      <c r="BE58" s="77"/>
      <c r="BF58" s="77"/>
      <c r="BG58" s="77"/>
      <c r="BH58" s="77"/>
      <c r="BI58" s="77"/>
      <c r="BJ58" s="77"/>
    </row>
    <row r="59" spans="1:62" s="192" customFormat="1" ht="13.5" customHeight="1" x14ac:dyDescent="0.25">
      <c r="A59" s="164" t="s">
        <v>103</v>
      </c>
      <c r="B59" s="162" t="s">
        <v>154</v>
      </c>
      <c r="C59" s="163"/>
      <c r="D59" s="163" t="s">
        <v>356</v>
      </c>
      <c r="E59" s="163"/>
      <c r="F59" s="163"/>
      <c r="G59" s="164">
        <v>3</v>
      </c>
      <c r="H59" s="165">
        <f t="shared" si="61"/>
        <v>81</v>
      </c>
      <c r="I59" s="164">
        <f t="shared" si="62"/>
        <v>108</v>
      </c>
      <c r="J59" s="166">
        <f t="shared" si="63"/>
        <v>50</v>
      </c>
      <c r="K59" s="165">
        <v>4</v>
      </c>
      <c r="L59" s="167">
        <f t="shared" si="64"/>
        <v>54</v>
      </c>
      <c r="M59" s="168">
        <f t="shared" si="65"/>
        <v>3</v>
      </c>
      <c r="N59" s="164">
        <f t="shared" si="66"/>
        <v>3</v>
      </c>
      <c r="O59" s="169"/>
      <c r="P59" s="164"/>
      <c r="Q59" s="190"/>
      <c r="R59" s="190"/>
      <c r="S59" s="190"/>
      <c r="T59" s="170"/>
      <c r="U59" s="190"/>
      <c r="V59" s="190"/>
      <c r="W59" s="190"/>
      <c r="X59" s="190"/>
      <c r="Y59" s="170"/>
      <c r="Z59" s="190"/>
      <c r="AA59" s="190"/>
      <c r="AB59" s="190"/>
      <c r="AC59" s="190"/>
      <c r="AD59" s="170"/>
      <c r="AE59" s="190"/>
      <c r="AF59" s="190"/>
      <c r="AG59" s="190"/>
      <c r="AH59" s="190"/>
      <c r="AI59" s="170"/>
      <c r="AJ59" s="190"/>
      <c r="AK59" s="190"/>
      <c r="AL59" s="190"/>
      <c r="AM59" s="190"/>
      <c r="AN59" s="170"/>
      <c r="AO59" s="190"/>
      <c r="AP59" s="190"/>
      <c r="AQ59" s="190"/>
      <c r="AR59" s="190"/>
      <c r="AS59" s="170"/>
      <c r="AT59" s="190"/>
      <c r="AU59" s="190"/>
      <c r="AV59" s="190"/>
      <c r="AW59" s="190"/>
      <c r="AX59" s="171"/>
      <c r="AY59" s="165"/>
      <c r="AZ59" s="165"/>
      <c r="BA59" s="165"/>
      <c r="BB59" s="165"/>
      <c r="BC59" s="191"/>
      <c r="BD59" s="191"/>
      <c r="BE59" s="191"/>
      <c r="BF59" s="191"/>
      <c r="BG59" s="191"/>
      <c r="BH59" s="191"/>
      <c r="BI59" s="191"/>
      <c r="BJ59" s="191"/>
    </row>
    <row r="60" spans="1:62" s="78" customFormat="1" ht="13.5" customHeight="1" x14ac:dyDescent="0.25">
      <c r="A60" s="180" t="s">
        <v>104</v>
      </c>
      <c r="B60" s="175" t="s">
        <v>168</v>
      </c>
      <c r="C60" s="79"/>
      <c r="D60" s="79"/>
      <c r="E60" s="79">
        <v>6</v>
      </c>
      <c r="F60" s="79"/>
      <c r="G60" s="37">
        <v>4</v>
      </c>
      <c r="H60" s="48">
        <f t="shared" si="61"/>
        <v>108</v>
      </c>
      <c r="I60" s="37">
        <f t="shared" si="62"/>
        <v>144</v>
      </c>
      <c r="J60" s="81">
        <f t="shared" si="63"/>
        <v>68</v>
      </c>
      <c r="K60" s="48">
        <v>4</v>
      </c>
      <c r="L60" s="82">
        <f t="shared" si="64"/>
        <v>72</v>
      </c>
      <c r="M60" s="83">
        <f t="shared" si="65"/>
        <v>4</v>
      </c>
      <c r="N60" s="37">
        <f t="shared" si="66"/>
        <v>4</v>
      </c>
      <c r="O60" s="41"/>
      <c r="P60" s="37"/>
      <c r="Q60" s="181"/>
      <c r="R60" s="181"/>
      <c r="S60" s="181"/>
      <c r="T60" s="45"/>
      <c r="U60" s="181"/>
      <c r="V60" s="181"/>
      <c r="W60" s="181"/>
      <c r="X60" s="181"/>
      <c r="Y60" s="45"/>
      <c r="Z60" s="181"/>
      <c r="AA60" s="181"/>
      <c r="AB60" s="181"/>
      <c r="AC60" s="181"/>
      <c r="AD60" s="45"/>
      <c r="AE60" s="181"/>
      <c r="AF60" s="181"/>
      <c r="AG60" s="181"/>
      <c r="AH60" s="181"/>
      <c r="AI60" s="45"/>
      <c r="AJ60" s="181"/>
      <c r="AK60" s="181"/>
      <c r="AL60" s="181"/>
      <c r="AM60" s="181"/>
      <c r="AN60" s="45">
        <f>(AO60+AP60+AQ60+AR60)/36</f>
        <v>4</v>
      </c>
      <c r="AO60" s="181">
        <v>28</v>
      </c>
      <c r="AP60" s="181">
        <f>J60-AO60</f>
        <v>40</v>
      </c>
      <c r="AQ60" s="181">
        <f>K60</f>
        <v>4</v>
      </c>
      <c r="AR60" s="181">
        <f>L60</f>
        <v>72</v>
      </c>
      <c r="AS60" s="45"/>
      <c r="AT60" s="181"/>
      <c r="AU60" s="181"/>
      <c r="AV60" s="181"/>
      <c r="AW60" s="181"/>
      <c r="AX60" s="46"/>
      <c r="AY60" s="48"/>
      <c r="AZ60" s="48"/>
      <c r="BA60" s="48"/>
      <c r="BB60" s="48"/>
      <c r="BC60" s="77"/>
      <c r="BD60" s="77"/>
      <c r="BE60" s="77"/>
      <c r="BF60" s="77"/>
      <c r="BG60" s="77"/>
      <c r="BH60" s="77"/>
      <c r="BI60" s="77"/>
      <c r="BJ60" s="77"/>
    </row>
    <row r="61" spans="1:62" s="192" customFormat="1" ht="13.5" customHeight="1" x14ac:dyDescent="0.25">
      <c r="A61" s="164" t="s">
        <v>105</v>
      </c>
      <c r="B61" s="162" t="s">
        <v>170</v>
      </c>
      <c r="C61" s="163"/>
      <c r="D61" s="163"/>
      <c r="E61" s="163" t="s">
        <v>356</v>
      </c>
      <c r="F61" s="163"/>
      <c r="G61" s="164">
        <v>4</v>
      </c>
      <c r="H61" s="165">
        <f t="shared" si="61"/>
        <v>108</v>
      </c>
      <c r="I61" s="164">
        <f t="shared" si="62"/>
        <v>144</v>
      </c>
      <c r="J61" s="166">
        <f t="shared" si="63"/>
        <v>68</v>
      </c>
      <c r="K61" s="165">
        <v>4</v>
      </c>
      <c r="L61" s="167">
        <f t="shared" si="64"/>
        <v>72</v>
      </c>
      <c r="M61" s="168">
        <f t="shared" si="65"/>
        <v>4</v>
      </c>
      <c r="N61" s="164">
        <f t="shared" si="66"/>
        <v>4</v>
      </c>
      <c r="O61" s="169"/>
      <c r="P61" s="164"/>
      <c r="Q61" s="190"/>
      <c r="R61" s="190"/>
      <c r="S61" s="190"/>
      <c r="T61" s="170"/>
      <c r="U61" s="190"/>
      <c r="V61" s="190"/>
      <c r="W61" s="190"/>
      <c r="X61" s="190"/>
      <c r="Y61" s="170"/>
      <c r="Z61" s="190"/>
      <c r="AA61" s="190"/>
      <c r="AB61" s="190"/>
      <c r="AC61" s="190"/>
      <c r="AD61" s="170"/>
      <c r="AE61" s="190"/>
      <c r="AF61" s="190"/>
      <c r="AG61" s="190"/>
      <c r="AH61" s="190"/>
      <c r="AI61" s="170"/>
      <c r="AJ61" s="190"/>
      <c r="AK61" s="190"/>
      <c r="AL61" s="190"/>
      <c r="AM61" s="190"/>
      <c r="AN61" s="170"/>
      <c r="AO61" s="190"/>
      <c r="AP61" s="190"/>
      <c r="AQ61" s="190"/>
      <c r="AR61" s="190"/>
      <c r="AS61" s="170"/>
      <c r="AT61" s="190"/>
      <c r="AU61" s="190"/>
      <c r="AV61" s="190"/>
      <c r="AW61" s="190"/>
      <c r="AX61" s="171"/>
      <c r="AY61" s="165"/>
      <c r="AZ61" s="165"/>
      <c r="BA61" s="165"/>
      <c r="BB61" s="165"/>
      <c r="BC61" s="191"/>
      <c r="BD61" s="191"/>
      <c r="BE61" s="191"/>
      <c r="BF61" s="191"/>
      <c r="BG61" s="191"/>
      <c r="BH61" s="191"/>
      <c r="BI61" s="191"/>
      <c r="BJ61" s="191"/>
    </row>
    <row r="62" spans="1:62" s="78" customFormat="1" ht="13.5" customHeight="1" x14ac:dyDescent="0.25">
      <c r="A62" s="180" t="s">
        <v>106</v>
      </c>
      <c r="B62" s="175" t="s">
        <v>182</v>
      </c>
      <c r="C62" s="79"/>
      <c r="D62" s="79"/>
      <c r="E62" s="79">
        <v>5</v>
      </c>
      <c r="F62" s="79"/>
      <c r="G62" s="37">
        <v>2</v>
      </c>
      <c r="H62" s="48">
        <f t="shared" si="61"/>
        <v>54</v>
      </c>
      <c r="I62" s="37">
        <f t="shared" si="62"/>
        <v>72</v>
      </c>
      <c r="J62" s="81">
        <f t="shared" si="63"/>
        <v>32</v>
      </c>
      <c r="K62" s="48">
        <v>4</v>
      </c>
      <c r="L62" s="82">
        <f t="shared" si="64"/>
        <v>36</v>
      </c>
      <c r="M62" s="83">
        <f t="shared" si="65"/>
        <v>2</v>
      </c>
      <c r="N62" s="37">
        <f t="shared" si="66"/>
        <v>2</v>
      </c>
      <c r="O62" s="41"/>
      <c r="P62" s="37"/>
      <c r="Q62" s="181"/>
      <c r="R62" s="181"/>
      <c r="S62" s="181"/>
      <c r="T62" s="45"/>
      <c r="U62" s="181"/>
      <c r="V62" s="181"/>
      <c r="W62" s="181"/>
      <c r="X62" s="181"/>
      <c r="Y62" s="45"/>
      <c r="Z62" s="181"/>
      <c r="AA62" s="181"/>
      <c r="AB62" s="181"/>
      <c r="AC62" s="181"/>
      <c r="AD62" s="45"/>
      <c r="AE62" s="181"/>
      <c r="AF62" s="181"/>
      <c r="AG62" s="181"/>
      <c r="AH62" s="181"/>
      <c r="AI62" s="45">
        <f>(AJ62+AK62+AL62+AM62)/36</f>
        <v>2</v>
      </c>
      <c r="AJ62" s="181">
        <v>12</v>
      </c>
      <c r="AK62" s="181">
        <f>J62-AJ62</f>
        <v>20</v>
      </c>
      <c r="AL62" s="181">
        <f>K62</f>
        <v>4</v>
      </c>
      <c r="AM62" s="181">
        <f>L62</f>
        <v>36</v>
      </c>
      <c r="AN62" s="45"/>
      <c r="AO62" s="181"/>
      <c r="AP62" s="181"/>
      <c r="AQ62" s="181"/>
      <c r="AR62" s="181"/>
      <c r="AS62" s="45"/>
      <c r="AT62" s="181"/>
      <c r="AU62" s="181"/>
      <c r="AV62" s="181"/>
      <c r="AW62" s="181"/>
      <c r="AX62" s="46"/>
      <c r="AY62" s="48"/>
      <c r="AZ62" s="48"/>
      <c r="BA62" s="48"/>
      <c r="BB62" s="48"/>
      <c r="BC62" s="77"/>
      <c r="BD62" s="77"/>
      <c r="BE62" s="77"/>
      <c r="BF62" s="77"/>
      <c r="BG62" s="77"/>
      <c r="BH62" s="77"/>
      <c r="BI62" s="77"/>
      <c r="BJ62" s="77"/>
    </row>
    <row r="63" spans="1:62" s="192" customFormat="1" ht="13.5" customHeight="1" x14ac:dyDescent="0.25">
      <c r="A63" s="164" t="s">
        <v>107</v>
      </c>
      <c r="B63" s="172" t="s">
        <v>183</v>
      </c>
      <c r="C63" s="163"/>
      <c r="D63" s="163"/>
      <c r="E63" s="163" t="s">
        <v>356</v>
      </c>
      <c r="F63" s="163"/>
      <c r="G63" s="164">
        <v>2</v>
      </c>
      <c r="H63" s="165">
        <f t="shared" si="61"/>
        <v>54</v>
      </c>
      <c r="I63" s="164">
        <f t="shared" si="62"/>
        <v>72</v>
      </c>
      <c r="J63" s="166">
        <f t="shared" si="63"/>
        <v>32</v>
      </c>
      <c r="K63" s="165">
        <v>4</v>
      </c>
      <c r="L63" s="167">
        <f t="shared" si="64"/>
        <v>36</v>
      </c>
      <c r="M63" s="168">
        <f t="shared" si="65"/>
        <v>2</v>
      </c>
      <c r="N63" s="164">
        <f t="shared" si="66"/>
        <v>2</v>
      </c>
      <c r="O63" s="169"/>
      <c r="P63" s="164"/>
      <c r="Q63" s="190"/>
      <c r="R63" s="190"/>
      <c r="S63" s="190"/>
      <c r="T63" s="170"/>
      <c r="U63" s="190"/>
      <c r="V63" s="190"/>
      <c r="W63" s="190"/>
      <c r="X63" s="190"/>
      <c r="Y63" s="170"/>
      <c r="Z63" s="190"/>
      <c r="AA63" s="190"/>
      <c r="AB63" s="190"/>
      <c r="AC63" s="190"/>
      <c r="AD63" s="170"/>
      <c r="AE63" s="190"/>
      <c r="AF63" s="190"/>
      <c r="AG63" s="190"/>
      <c r="AH63" s="190"/>
      <c r="AI63" s="170"/>
      <c r="AJ63" s="190"/>
      <c r="AK63" s="190"/>
      <c r="AL63" s="190"/>
      <c r="AM63" s="190"/>
      <c r="AN63" s="170"/>
      <c r="AO63" s="190"/>
      <c r="AP63" s="190"/>
      <c r="AQ63" s="190"/>
      <c r="AR63" s="190"/>
      <c r="AS63" s="170"/>
      <c r="AT63" s="190"/>
      <c r="AU63" s="190"/>
      <c r="AV63" s="190"/>
      <c r="AW63" s="190"/>
      <c r="AX63" s="171"/>
      <c r="AY63" s="165"/>
      <c r="AZ63" s="165"/>
      <c r="BA63" s="165"/>
      <c r="BB63" s="165"/>
      <c r="BC63" s="191"/>
      <c r="BD63" s="191"/>
      <c r="BE63" s="191"/>
      <c r="BF63" s="191"/>
      <c r="BG63" s="191"/>
      <c r="BH63" s="191"/>
      <c r="BI63" s="191"/>
      <c r="BJ63" s="191"/>
    </row>
    <row r="64" spans="1:62" s="194" customFormat="1" ht="15" customHeight="1" x14ac:dyDescent="0.25">
      <c r="A64" s="180" t="s">
        <v>108</v>
      </c>
      <c r="B64" s="176" t="s">
        <v>160</v>
      </c>
      <c r="C64" s="106"/>
      <c r="D64" s="106"/>
      <c r="E64" s="106">
        <v>3</v>
      </c>
      <c r="F64" s="106"/>
      <c r="G64" s="37">
        <v>3</v>
      </c>
      <c r="H64" s="48">
        <f t="shared" si="61"/>
        <v>81</v>
      </c>
      <c r="I64" s="37">
        <f t="shared" si="62"/>
        <v>108</v>
      </c>
      <c r="J64" s="81">
        <f t="shared" si="63"/>
        <v>50</v>
      </c>
      <c r="K64" s="48">
        <v>4</v>
      </c>
      <c r="L64" s="82">
        <f t="shared" si="64"/>
        <v>54</v>
      </c>
      <c r="M64" s="83">
        <f t="shared" si="65"/>
        <v>3</v>
      </c>
      <c r="N64" s="37">
        <f t="shared" si="66"/>
        <v>3</v>
      </c>
      <c r="O64" s="42"/>
      <c r="P64" s="37"/>
      <c r="Q64" s="48"/>
      <c r="R64" s="48"/>
      <c r="S64" s="48"/>
      <c r="T64" s="46"/>
      <c r="U64" s="48"/>
      <c r="V64" s="48"/>
      <c r="W64" s="48"/>
      <c r="X64" s="48"/>
      <c r="Y64" s="46">
        <f>(Z64+AA64+AB64+AC64)/36</f>
        <v>3</v>
      </c>
      <c r="Z64" s="48">
        <v>20</v>
      </c>
      <c r="AA64" s="48">
        <f>J64-Z64</f>
        <v>30</v>
      </c>
      <c r="AB64" s="48">
        <f>K64</f>
        <v>4</v>
      </c>
      <c r="AC64" s="48">
        <f>L64</f>
        <v>54</v>
      </c>
      <c r="AD64" s="46"/>
      <c r="AE64" s="48"/>
      <c r="AF64" s="48"/>
      <c r="AG64" s="48"/>
      <c r="AH64" s="48"/>
      <c r="AI64" s="46"/>
      <c r="AJ64" s="48"/>
      <c r="AK64" s="48"/>
      <c r="AL64" s="48"/>
      <c r="AM64" s="48"/>
      <c r="AN64" s="46"/>
      <c r="AO64" s="48"/>
      <c r="AP64" s="48"/>
      <c r="AQ64" s="48"/>
      <c r="AR64" s="48"/>
      <c r="AS64" s="46"/>
      <c r="AT64" s="48"/>
      <c r="AU64" s="48"/>
      <c r="AV64" s="48"/>
      <c r="AW64" s="48"/>
      <c r="AX64" s="46"/>
      <c r="AY64" s="48"/>
      <c r="AZ64" s="48"/>
      <c r="BA64" s="48"/>
      <c r="BB64" s="48"/>
      <c r="BC64" s="193"/>
      <c r="BD64" s="193"/>
      <c r="BE64" s="193"/>
      <c r="BF64" s="193"/>
      <c r="BG64" s="193"/>
      <c r="BH64" s="193"/>
      <c r="BI64" s="193"/>
      <c r="BJ64" s="193"/>
    </row>
    <row r="65" spans="1:62" s="196" customFormat="1" ht="13.5" customHeight="1" x14ac:dyDescent="0.25">
      <c r="A65" s="164" t="s">
        <v>109</v>
      </c>
      <c r="B65" s="172" t="s">
        <v>161</v>
      </c>
      <c r="C65" s="163"/>
      <c r="D65" s="163"/>
      <c r="E65" s="163" t="s">
        <v>356</v>
      </c>
      <c r="F65" s="163"/>
      <c r="G65" s="164">
        <v>3</v>
      </c>
      <c r="H65" s="165">
        <f t="shared" si="61"/>
        <v>81</v>
      </c>
      <c r="I65" s="164">
        <f t="shared" si="62"/>
        <v>108</v>
      </c>
      <c r="J65" s="166">
        <f t="shared" si="63"/>
        <v>50</v>
      </c>
      <c r="K65" s="165">
        <v>4</v>
      </c>
      <c r="L65" s="167">
        <f t="shared" si="64"/>
        <v>54</v>
      </c>
      <c r="M65" s="168">
        <f t="shared" si="65"/>
        <v>3</v>
      </c>
      <c r="N65" s="164">
        <f t="shared" si="66"/>
        <v>3</v>
      </c>
      <c r="O65" s="173"/>
      <c r="P65" s="164"/>
      <c r="Q65" s="165"/>
      <c r="R65" s="165"/>
      <c r="S65" s="165"/>
      <c r="T65" s="171"/>
      <c r="U65" s="165"/>
      <c r="V65" s="165"/>
      <c r="W65" s="165"/>
      <c r="X65" s="165"/>
      <c r="Y65" s="171"/>
      <c r="Z65" s="165"/>
      <c r="AA65" s="165"/>
      <c r="AB65" s="165"/>
      <c r="AC65" s="165"/>
      <c r="AD65" s="171"/>
      <c r="AE65" s="165"/>
      <c r="AF65" s="165"/>
      <c r="AG65" s="165"/>
      <c r="AH65" s="165"/>
      <c r="AI65" s="171"/>
      <c r="AJ65" s="165"/>
      <c r="AK65" s="165"/>
      <c r="AL65" s="165"/>
      <c r="AM65" s="165"/>
      <c r="AN65" s="171"/>
      <c r="AO65" s="165"/>
      <c r="AP65" s="165"/>
      <c r="AQ65" s="165"/>
      <c r="AR65" s="165"/>
      <c r="AS65" s="171"/>
      <c r="AT65" s="165"/>
      <c r="AU65" s="165"/>
      <c r="AV65" s="165"/>
      <c r="AW65" s="165"/>
      <c r="AX65" s="171"/>
      <c r="AY65" s="165"/>
      <c r="AZ65" s="165"/>
      <c r="BA65" s="165"/>
      <c r="BB65" s="165"/>
      <c r="BC65" s="195"/>
      <c r="BD65" s="195"/>
      <c r="BE65" s="195"/>
      <c r="BF65" s="195"/>
      <c r="BG65" s="195"/>
      <c r="BH65" s="195"/>
      <c r="BI65" s="195"/>
      <c r="BJ65" s="195"/>
    </row>
    <row r="66" spans="1:62" s="78" customFormat="1" ht="13.5" customHeight="1" x14ac:dyDescent="0.25">
      <c r="A66" s="180" t="s">
        <v>110</v>
      </c>
      <c r="B66" s="197" t="s">
        <v>175</v>
      </c>
      <c r="C66" s="48"/>
      <c r="D66" s="48"/>
      <c r="E66" s="48">
        <v>4</v>
      </c>
      <c r="F66" s="48"/>
      <c r="G66" s="37">
        <v>3</v>
      </c>
      <c r="H66" s="48">
        <f t="shared" si="61"/>
        <v>81</v>
      </c>
      <c r="I66" s="37">
        <f t="shared" si="62"/>
        <v>108</v>
      </c>
      <c r="J66" s="81">
        <f t="shared" si="63"/>
        <v>50</v>
      </c>
      <c r="K66" s="48">
        <v>4</v>
      </c>
      <c r="L66" s="82">
        <f t="shared" si="64"/>
        <v>54</v>
      </c>
      <c r="M66" s="83">
        <f t="shared" si="65"/>
        <v>3</v>
      </c>
      <c r="N66" s="37">
        <f t="shared" si="66"/>
        <v>3</v>
      </c>
      <c r="O66" s="41"/>
      <c r="P66" s="37"/>
      <c r="Q66" s="181"/>
      <c r="R66" s="181"/>
      <c r="S66" s="181"/>
      <c r="T66" s="45"/>
      <c r="U66" s="181"/>
      <c r="V66" s="181"/>
      <c r="W66" s="181"/>
      <c r="X66" s="181"/>
      <c r="Y66" s="45"/>
      <c r="Z66" s="181"/>
      <c r="AA66" s="181"/>
      <c r="AB66" s="181"/>
      <c r="AC66" s="181"/>
      <c r="AD66" s="45">
        <f>(AE66+AF66+AG66+AH66)/36</f>
        <v>3</v>
      </c>
      <c r="AE66" s="181">
        <v>20</v>
      </c>
      <c r="AF66" s="181">
        <f>J66-AE66</f>
        <v>30</v>
      </c>
      <c r="AG66" s="181">
        <f>K66</f>
        <v>4</v>
      </c>
      <c r="AH66" s="181">
        <f>L66</f>
        <v>54</v>
      </c>
      <c r="AI66" s="45"/>
      <c r="AJ66" s="181"/>
      <c r="AK66" s="181"/>
      <c r="AL66" s="181"/>
      <c r="AM66" s="181"/>
      <c r="AN66" s="45"/>
      <c r="AO66" s="181"/>
      <c r="AP66" s="181"/>
      <c r="AQ66" s="181"/>
      <c r="AR66" s="181"/>
      <c r="AS66" s="45"/>
      <c r="AT66" s="181"/>
      <c r="AU66" s="181"/>
      <c r="AV66" s="181"/>
      <c r="AW66" s="181"/>
      <c r="AX66" s="46"/>
      <c r="AY66" s="48"/>
      <c r="AZ66" s="48"/>
      <c r="BA66" s="48"/>
      <c r="BB66" s="48"/>
      <c r="BC66" s="77"/>
      <c r="BD66" s="77"/>
      <c r="BE66" s="77"/>
      <c r="BF66" s="77"/>
      <c r="BG66" s="77"/>
      <c r="BH66" s="77"/>
      <c r="BI66" s="77"/>
      <c r="BJ66" s="77"/>
    </row>
    <row r="67" spans="1:62" s="192" customFormat="1" ht="13.5" customHeight="1" x14ac:dyDescent="0.25">
      <c r="A67" s="164" t="s">
        <v>111</v>
      </c>
      <c r="B67" s="162" t="s">
        <v>176</v>
      </c>
      <c r="C67" s="163"/>
      <c r="D67" s="163"/>
      <c r="E67" s="163" t="s">
        <v>356</v>
      </c>
      <c r="F67" s="163"/>
      <c r="G67" s="164">
        <v>3</v>
      </c>
      <c r="H67" s="165">
        <f t="shared" si="61"/>
        <v>81</v>
      </c>
      <c r="I67" s="164">
        <f t="shared" si="62"/>
        <v>108</v>
      </c>
      <c r="J67" s="166">
        <f t="shared" si="63"/>
        <v>50</v>
      </c>
      <c r="K67" s="165">
        <v>4</v>
      </c>
      <c r="L67" s="167">
        <f t="shared" si="64"/>
        <v>54</v>
      </c>
      <c r="M67" s="168">
        <f t="shared" si="65"/>
        <v>3</v>
      </c>
      <c r="N67" s="164">
        <f t="shared" si="66"/>
        <v>3</v>
      </c>
      <c r="O67" s="169"/>
      <c r="P67" s="164"/>
      <c r="Q67" s="190"/>
      <c r="R67" s="190"/>
      <c r="S67" s="190"/>
      <c r="T67" s="170"/>
      <c r="U67" s="190"/>
      <c r="V67" s="190"/>
      <c r="W67" s="190"/>
      <c r="X67" s="190"/>
      <c r="Y67" s="170"/>
      <c r="Z67" s="190"/>
      <c r="AA67" s="190"/>
      <c r="AB67" s="190"/>
      <c r="AC67" s="190"/>
      <c r="AD67" s="170"/>
      <c r="AE67" s="190"/>
      <c r="AF67" s="190"/>
      <c r="AG67" s="190"/>
      <c r="AH67" s="190"/>
      <c r="AI67" s="170"/>
      <c r="AJ67" s="190"/>
      <c r="AK67" s="190"/>
      <c r="AL67" s="190"/>
      <c r="AM67" s="190"/>
      <c r="AN67" s="170"/>
      <c r="AO67" s="190"/>
      <c r="AP67" s="190"/>
      <c r="AQ67" s="190"/>
      <c r="AR67" s="190"/>
      <c r="AS67" s="170"/>
      <c r="AT67" s="190"/>
      <c r="AU67" s="190"/>
      <c r="AV67" s="190"/>
      <c r="AW67" s="190"/>
      <c r="AX67" s="171"/>
      <c r="AY67" s="165"/>
      <c r="AZ67" s="165"/>
      <c r="BA67" s="165"/>
      <c r="BB67" s="165"/>
      <c r="BC67" s="191"/>
      <c r="BD67" s="191"/>
      <c r="BE67" s="191"/>
      <c r="BF67" s="191"/>
      <c r="BG67" s="191"/>
      <c r="BH67" s="191"/>
      <c r="BI67" s="191"/>
      <c r="BJ67" s="191"/>
    </row>
    <row r="68" spans="1:62" s="78" customFormat="1" ht="13.5" customHeight="1" x14ac:dyDescent="0.25">
      <c r="A68" s="180" t="s">
        <v>112</v>
      </c>
      <c r="B68" s="175" t="s">
        <v>185</v>
      </c>
      <c r="C68" s="79"/>
      <c r="D68" s="79">
        <v>7</v>
      </c>
      <c r="E68" s="79"/>
      <c r="F68" s="79"/>
      <c r="G68" s="37">
        <v>3</v>
      </c>
      <c r="H68" s="48">
        <f t="shared" si="61"/>
        <v>81</v>
      </c>
      <c r="I68" s="37">
        <f t="shared" si="62"/>
        <v>108</v>
      </c>
      <c r="J68" s="81">
        <f t="shared" si="63"/>
        <v>52</v>
      </c>
      <c r="K68" s="48">
        <v>2</v>
      </c>
      <c r="L68" s="82">
        <f t="shared" si="64"/>
        <v>54</v>
      </c>
      <c r="M68" s="83">
        <f t="shared" si="65"/>
        <v>3</v>
      </c>
      <c r="N68" s="37">
        <f t="shared" si="66"/>
        <v>3</v>
      </c>
      <c r="O68" s="41"/>
      <c r="P68" s="37"/>
      <c r="Q68" s="181"/>
      <c r="R68" s="181"/>
      <c r="S68" s="181"/>
      <c r="T68" s="45"/>
      <c r="U68" s="181"/>
      <c r="V68" s="181"/>
      <c r="W68" s="181"/>
      <c r="X68" s="181"/>
      <c r="Y68" s="45"/>
      <c r="Z68" s="181"/>
      <c r="AA68" s="181"/>
      <c r="AB68" s="181"/>
      <c r="AC68" s="181"/>
      <c r="AD68" s="45"/>
      <c r="AE68" s="181"/>
      <c r="AF68" s="181"/>
      <c r="AG68" s="181"/>
      <c r="AH68" s="181"/>
      <c r="AI68" s="45"/>
      <c r="AJ68" s="181"/>
      <c r="AK68" s="181"/>
      <c r="AL68" s="181"/>
      <c r="AM68" s="181"/>
      <c r="AN68" s="45"/>
      <c r="AO68" s="181"/>
      <c r="AP68" s="181"/>
      <c r="AQ68" s="181"/>
      <c r="AR68" s="181"/>
      <c r="AS68" s="45">
        <f t="shared" ref="AS68" si="71">(AT68+AU68+AV68+AW68)/36</f>
        <v>3</v>
      </c>
      <c r="AT68" s="181">
        <v>20</v>
      </c>
      <c r="AU68" s="181">
        <f t="shared" ref="AU68" si="72">J68-AT68</f>
        <v>32</v>
      </c>
      <c r="AV68" s="181">
        <f t="shared" ref="AV68" si="73">K68</f>
        <v>2</v>
      </c>
      <c r="AW68" s="181">
        <f t="shared" ref="AW68" si="74">L68</f>
        <v>54</v>
      </c>
      <c r="AX68" s="46"/>
      <c r="AY68" s="48"/>
      <c r="AZ68" s="82"/>
      <c r="BA68" s="48"/>
      <c r="BB68" s="82"/>
      <c r="BC68" s="77"/>
      <c r="BD68" s="77"/>
      <c r="BE68" s="77"/>
      <c r="BF68" s="77"/>
      <c r="BG68" s="77"/>
      <c r="BH68" s="77"/>
      <c r="BI68" s="77"/>
      <c r="BJ68" s="77"/>
    </row>
    <row r="69" spans="1:62" s="192" customFormat="1" ht="13.5" customHeight="1" x14ac:dyDescent="0.25">
      <c r="A69" s="164" t="s">
        <v>113</v>
      </c>
      <c r="B69" s="162" t="s">
        <v>186</v>
      </c>
      <c r="C69" s="174"/>
      <c r="D69" s="174" t="s">
        <v>356</v>
      </c>
      <c r="E69" s="174"/>
      <c r="F69" s="174"/>
      <c r="G69" s="164">
        <v>3</v>
      </c>
      <c r="H69" s="165">
        <f t="shared" si="61"/>
        <v>81</v>
      </c>
      <c r="I69" s="164">
        <f t="shared" si="62"/>
        <v>108</v>
      </c>
      <c r="J69" s="166">
        <f t="shared" si="63"/>
        <v>52</v>
      </c>
      <c r="K69" s="165">
        <v>2</v>
      </c>
      <c r="L69" s="167">
        <f t="shared" si="64"/>
        <v>54</v>
      </c>
      <c r="M69" s="168">
        <f t="shared" si="65"/>
        <v>3</v>
      </c>
      <c r="N69" s="164">
        <f t="shared" si="66"/>
        <v>3</v>
      </c>
      <c r="O69" s="169"/>
      <c r="P69" s="164"/>
      <c r="Q69" s="190"/>
      <c r="R69" s="190"/>
      <c r="S69" s="190"/>
      <c r="T69" s="170"/>
      <c r="U69" s="190"/>
      <c r="V69" s="190"/>
      <c r="W69" s="190"/>
      <c r="X69" s="190"/>
      <c r="Y69" s="170"/>
      <c r="Z69" s="190"/>
      <c r="AA69" s="190"/>
      <c r="AB69" s="190"/>
      <c r="AC69" s="190"/>
      <c r="AD69" s="170"/>
      <c r="AE69" s="190"/>
      <c r="AF69" s="190"/>
      <c r="AG69" s="190"/>
      <c r="AH69" s="190"/>
      <c r="AI69" s="170"/>
      <c r="AJ69" s="190"/>
      <c r="AK69" s="190"/>
      <c r="AL69" s="190"/>
      <c r="AM69" s="190"/>
      <c r="AN69" s="170"/>
      <c r="AO69" s="190"/>
      <c r="AP69" s="190"/>
      <c r="AQ69" s="190"/>
      <c r="AR69" s="190"/>
      <c r="AS69" s="170"/>
      <c r="AT69" s="190"/>
      <c r="AU69" s="190"/>
      <c r="AV69" s="190"/>
      <c r="AW69" s="190"/>
      <c r="AX69" s="171"/>
      <c r="AY69" s="165"/>
      <c r="AZ69" s="167"/>
      <c r="BA69" s="165"/>
      <c r="BB69" s="167"/>
      <c r="BC69" s="191"/>
      <c r="BD69" s="191"/>
      <c r="BE69" s="191"/>
      <c r="BF69" s="191"/>
      <c r="BG69" s="191"/>
      <c r="BH69" s="191"/>
      <c r="BI69" s="191"/>
      <c r="BJ69" s="191"/>
    </row>
    <row r="70" spans="1:62" s="78" customFormat="1" ht="13.5" customHeight="1" x14ac:dyDescent="0.25">
      <c r="A70" s="180" t="s">
        <v>114</v>
      </c>
      <c r="B70" s="175" t="s">
        <v>162</v>
      </c>
      <c r="C70" s="79"/>
      <c r="D70" s="79"/>
      <c r="E70" s="79">
        <v>5</v>
      </c>
      <c r="F70" s="79"/>
      <c r="G70" s="37">
        <v>4</v>
      </c>
      <c r="H70" s="48">
        <f t="shared" si="61"/>
        <v>108</v>
      </c>
      <c r="I70" s="37">
        <f t="shared" si="62"/>
        <v>144</v>
      </c>
      <c r="J70" s="81">
        <f t="shared" si="63"/>
        <v>68</v>
      </c>
      <c r="K70" s="48">
        <v>4</v>
      </c>
      <c r="L70" s="82">
        <f t="shared" si="64"/>
        <v>72</v>
      </c>
      <c r="M70" s="83">
        <f t="shared" si="65"/>
        <v>4</v>
      </c>
      <c r="N70" s="37">
        <f t="shared" si="66"/>
        <v>4</v>
      </c>
      <c r="O70" s="41"/>
      <c r="P70" s="37"/>
      <c r="Q70" s="181"/>
      <c r="R70" s="181"/>
      <c r="S70" s="181"/>
      <c r="T70" s="45"/>
      <c r="U70" s="181"/>
      <c r="V70" s="181"/>
      <c r="W70" s="181"/>
      <c r="X70" s="181"/>
      <c r="Y70" s="45"/>
      <c r="Z70" s="181"/>
      <c r="AA70" s="181"/>
      <c r="AB70" s="181"/>
      <c r="AC70" s="181"/>
      <c r="AD70" s="45"/>
      <c r="AE70" s="181"/>
      <c r="AF70" s="181"/>
      <c r="AG70" s="181"/>
      <c r="AH70" s="181"/>
      <c r="AI70" s="45">
        <f>(AJ70+AK70+AL70+AM70)/36</f>
        <v>4</v>
      </c>
      <c r="AJ70" s="181">
        <v>22</v>
      </c>
      <c r="AK70" s="181">
        <f>J70-AJ70</f>
        <v>46</v>
      </c>
      <c r="AL70" s="181">
        <f>K70</f>
        <v>4</v>
      </c>
      <c r="AM70" s="181">
        <f>L70</f>
        <v>72</v>
      </c>
      <c r="AN70" s="45"/>
      <c r="AO70" s="181"/>
      <c r="AP70" s="181"/>
      <c r="AQ70" s="181"/>
      <c r="AR70" s="181"/>
      <c r="AS70" s="45"/>
      <c r="AT70" s="181"/>
      <c r="AU70" s="181"/>
      <c r="AV70" s="181"/>
      <c r="AW70" s="181"/>
      <c r="AX70" s="46"/>
      <c r="AY70" s="48"/>
      <c r="AZ70" s="48"/>
      <c r="BA70" s="48"/>
      <c r="BB70" s="48"/>
      <c r="BC70" s="77"/>
      <c r="BD70" s="77"/>
      <c r="BE70" s="77"/>
      <c r="BF70" s="77"/>
      <c r="BG70" s="77"/>
      <c r="BH70" s="77"/>
      <c r="BI70" s="77"/>
      <c r="BJ70" s="77"/>
    </row>
    <row r="71" spans="1:62" s="192" customFormat="1" ht="13.5" customHeight="1" x14ac:dyDescent="0.25">
      <c r="A71" s="164" t="s">
        <v>115</v>
      </c>
      <c r="B71" s="162" t="s">
        <v>126</v>
      </c>
      <c r="C71" s="163"/>
      <c r="D71" s="163"/>
      <c r="E71" s="163" t="s">
        <v>356</v>
      </c>
      <c r="F71" s="163"/>
      <c r="G71" s="164">
        <v>4</v>
      </c>
      <c r="H71" s="165">
        <f t="shared" si="61"/>
        <v>108</v>
      </c>
      <c r="I71" s="164">
        <f t="shared" si="62"/>
        <v>144</v>
      </c>
      <c r="J71" s="166">
        <f t="shared" si="63"/>
        <v>68</v>
      </c>
      <c r="K71" s="165">
        <v>4</v>
      </c>
      <c r="L71" s="167">
        <f t="shared" si="64"/>
        <v>72</v>
      </c>
      <c r="M71" s="168">
        <f t="shared" si="65"/>
        <v>4</v>
      </c>
      <c r="N71" s="164">
        <f t="shared" si="66"/>
        <v>4</v>
      </c>
      <c r="O71" s="169"/>
      <c r="P71" s="164"/>
      <c r="Q71" s="190"/>
      <c r="R71" s="190"/>
      <c r="S71" s="190"/>
      <c r="T71" s="170"/>
      <c r="U71" s="190"/>
      <c r="V71" s="190"/>
      <c r="W71" s="190"/>
      <c r="X71" s="190"/>
      <c r="Y71" s="170"/>
      <c r="Z71" s="190"/>
      <c r="AA71" s="190"/>
      <c r="AB71" s="190"/>
      <c r="AC71" s="190"/>
      <c r="AD71" s="170"/>
      <c r="AE71" s="190"/>
      <c r="AF71" s="190"/>
      <c r="AG71" s="190"/>
      <c r="AH71" s="190"/>
      <c r="AI71" s="170"/>
      <c r="AJ71" s="190"/>
      <c r="AK71" s="190"/>
      <c r="AL71" s="190"/>
      <c r="AM71" s="190"/>
      <c r="AN71" s="170"/>
      <c r="AO71" s="190"/>
      <c r="AP71" s="190"/>
      <c r="AQ71" s="190"/>
      <c r="AR71" s="190"/>
      <c r="AS71" s="170"/>
      <c r="AT71" s="190"/>
      <c r="AU71" s="190"/>
      <c r="AV71" s="190"/>
      <c r="AW71" s="190"/>
      <c r="AX71" s="171"/>
      <c r="AY71" s="165"/>
      <c r="AZ71" s="165"/>
      <c r="BA71" s="165"/>
      <c r="BB71" s="165"/>
      <c r="BC71" s="191"/>
      <c r="BD71" s="191"/>
      <c r="BE71" s="191"/>
      <c r="BF71" s="191"/>
      <c r="BG71" s="191"/>
      <c r="BH71" s="191"/>
      <c r="BI71" s="191"/>
      <c r="BJ71" s="191"/>
    </row>
    <row r="72" spans="1:62" s="78" customFormat="1" ht="13.5" customHeight="1" x14ac:dyDescent="0.25">
      <c r="A72" s="180" t="s">
        <v>116</v>
      </c>
      <c r="B72" s="175" t="s">
        <v>341</v>
      </c>
      <c r="C72" s="79"/>
      <c r="D72" s="79"/>
      <c r="E72" s="79">
        <v>5</v>
      </c>
      <c r="F72" s="79"/>
      <c r="G72" s="37">
        <v>4</v>
      </c>
      <c r="H72" s="48">
        <f t="shared" si="61"/>
        <v>108</v>
      </c>
      <c r="I72" s="37">
        <f t="shared" si="62"/>
        <v>144</v>
      </c>
      <c r="J72" s="81">
        <f t="shared" si="63"/>
        <v>68</v>
      </c>
      <c r="K72" s="48">
        <v>4</v>
      </c>
      <c r="L72" s="82">
        <f t="shared" si="64"/>
        <v>72</v>
      </c>
      <c r="M72" s="83">
        <f t="shared" si="65"/>
        <v>4</v>
      </c>
      <c r="N72" s="37">
        <f t="shared" si="66"/>
        <v>4</v>
      </c>
      <c r="O72" s="41"/>
      <c r="P72" s="37"/>
      <c r="Q72" s="181"/>
      <c r="R72" s="181"/>
      <c r="S72" s="181"/>
      <c r="T72" s="45"/>
      <c r="U72" s="181"/>
      <c r="V72" s="181"/>
      <c r="W72" s="181"/>
      <c r="X72" s="181"/>
      <c r="Y72" s="45"/>
      <c r="Z72" s="181"/>
      <c r="AA72" s="181"/>
      <c r="AB72" s="181"/>
      <c r="AC72" s="181"/>
      <c r="AD72" s="45"/>
      <c r="AE72" s="181"/>
      <c r="AF72" s="181"/>
      <c r="AG72" s="181"/>
      <c r="AH72" s="181"/>
      <c r="AI72" s="45">
        <f>(AJ72+AK72+AL72+AM72)/36</f>
        <v>4</v>
      </c>
      <c r="AJ72" s="181">
        <v>22</v>
      </c>
      <c r="AK72" s="181">
        <f>J72-AJ72</f>
        <v>46</v>
      </c>
      <c r="AL72" s="181">
        <f>K72</f>
        <v>4</v>
      </c>
      <c r="AM72" s="181">
        <f>L72</f>
        <v>72</v>
      </c>
      <c r="AN72" s="45"/>
      <c r="AO72" s="181"/>
      <c r="AP72" s="181"/>
      <c r="AQ72" s="181"/>
      <c r="AR72" s="181"/>
      <c r="AS72" s="45"/>
      <c r="AT72" s="181"/>
      <c r="AU72" s="181"/>
      <c r="AV72" s="181"/>
      <c r="AW72" s="181"/>
      <c r="AX72" s="46"/>
      <c r="AY72" s="48"/>
      <c r="AZ72" s="48"/>
      <c r="BA72" s="48"/>
      <c r="BB72" s="48"/>
      <c r="BC72" s="77"/>
      <c r="BD72" s="77"/>
      <c r="BE72" s="77"/>
      <c r="BF72" s="77"/>
      <c r="BG72" s="77"/>
      <c r="BH72" s="77"/>
      <c r="BI72" s="77"/>
      <c r="BJ72" s="77"/>
    </row>
    <row r="73" spans="1:62" s="192" customFormat="1" ht="23.25" customHeight="1" x14ac:dyDescent="0.25">
      <c r="A73" s="164" t="s">
        <v>117</v>
      </c>
      <c r="B73" s="162" t="s">
        <v>155</v>
      </c>
      <c r="C73" s="163"/>
      <c r="D73" s="163"/>
      <c r="E73" s="163" t="s">
        <v>356</v>
      </c>
      <c r="F73" s="163"/>
      <c r="G73" s="164">
        <v>4</v>
      </c>
      <c r="H73" s="165">
        <f t="shared" si="61"/>
        <v>108</v>
      </c>
      <c r="I73" s="164">
        <f t="shared" si="62"/>
        <v>144</v>
      </c>
      <c r="J73" s="166">
        <f t="shared" si="63"/>
        <v>68</v>
      </c>
      <c r="K73" s="165">
        <v>4</v>
      </c>
      <c r="L73" s="167">
        <f t="shared" si="64"/>
        <v>72</v>
      </c>
      <c r="M73" s="168">
        <f t="shared" si="65"/>
        <v>4</v>
      </c>
      <c r="N73" s="164">
        <f t="shared" si="66"/>
        <v>4</v>
      </c>
      <c r="O73" s="169"/>
      <c r="P73" s="164"/>
      <c r="Q73" s="190"/>
      <c r="R73" s="190"/>
      <c r="S73" s="190"/>
      <c r="T73" s="170"/>
      <c r="U73" s="190"/>
      <c r="V73" s="190"/>
      <c r="W73" s="190"/>
      <c r="X73" s="190"/>
      <c r="Y73" s="170"/>
      <c r="Z73" s="190"/>
      <c r="AA73" s="190"/>
      <c r="AB73" s="190"/>
      <c r="AC73" s="190"/>
      <c r="AD73" s="170"/>
      <c r="AE73" s="190"/>
      <c r="AF73" s="190"/>
      <c r="AG73" s="190"/>
      <c r="AH73" s="190"/>
      <c r="AI73" s="170"/>
      <c r="AJ73" s="190"/>
      <c r="AK73" s="190"/>
      <c r="AL73" s="190"/>
      <c r="AM73" s="190"/>
      <c r="AN73" s="170"/>
      <c r="AO73" s="190"/>
      <c r="AP73" s="190"/>
      <c r="AQ73" s="190"/>
      <c r="AR73" s="190"/>
      <c r="AS73" s="170"/>
      <c r="AT73" s="190"/>
      <c r="AU73" s="190"/>
      <c r="AV73" s="190"/>
      <c r="AW73" s="190"/>
      <c r="AX73" s="171"/>
      <c r="AY73" s="165"/>
      <c r="AZ73" s="165"/>
      <c r="BA73" s="165"/>
      <c r="BB73" s="165"/>
      <c r="BC73" s="191"/>
      <c r="BD73" s="191"/>
      <c r="BE73" s="191"/>
      <c r="BF73" s="191"/>
      <c r="BG73" s="191"/>
      <c r="BH73" s="191"/>
      <c r="BI73" s="191"/>
      <c r="BJ73" s="191"/>
    </row>
    <row r="74" spans="1:62" s="78" customFormat="1" ht="15" customHeight="1" x14ac:dyDescent="0.25">
      <c r="A74" s="180" t="s">
        <v>118</v>
      </c>
      <c r="B74" s="175" t="s">
        <v>357</v>
      </c>
      <c r="C74" s="106"/>
      <c r="D74" s="79"/>
      <c r="E74" s="79">
        <v>3</v>
      </c>
      <c r="F74" s="79"/>
      <c r="G74" s="37">
        <v>4</v>
      </c>
      <c r="H74" s="48">
        <f t="shared" si="61"/>
        <v>108</v>
      </c>
      <c r="I74" s="37">
        <f t="shared" si="62"/>
        <v>144</v>
      </c>
      <c r="J74" s="81">
        <f t="shared" si="63"/>
        <v>68</v>
      </c>
      <c r="K74" s="48">
        <v>4</v>
      </c>
      <c r="L74" s="82">
        <f t="shared" si="64"/>
        <v>72</v>
      </c>
      <c r="M74" s="83">
        <f t="shared" si="65"/>
        <v>4</v>
      </c>
      <c r="N74" s="37">
        <f t="shared" si="66"/>
        <v>4</v>
      </c>
      <c r="O74" s="41"/>
      <c r="P74" s="37"/>
      <c r="Q74" s="181"/>
      <c r="R74" s="181"/>
      <c r="S74" s="181"/>
      <c r="T74" s="45"/>
      <c r="U74" s="181"/>
      <c r="V74" s="181"/>
      <c r="W74" s="181"/>
      <c r="X74" s="181"/>
      <c r="Y74" s="45">
        <f>(Z74+AA74+AB74+AC74)/36</f>
        <v>4</v>
      </c>
      <c r="Z74" s="181">
        <v>20</v>
      </c>
      <c r="AA74" s="181">
        <f>J74-Z74</f>
        <v>48</v>
      </c>
      <c r="AB74" s="181">
        <f>K74</f>
        <v>4</v>
      </c>
      <c r="AC74" s="181">
        <f>L74</f>
        <v>72</v>
      </c>
      <c r="AD74" s="45"/>
      <c r="AE74" s="181"/>
      <c r="AF74" s="181"/>
      <c r="AG74" s="181"/>
      <c r="AH74" s="181"/>
      <c r="AI74" s="45"/>
      <c r="AJ74" s="181"/>
      <c r="AK74" s="181"/>
      <c r="AL74" s="181"/>
      <c r="AM74" s="181"/>
      <c r="AN74" s="45"/>
      <c r="AO74" s="181"/>
      <c r="AP74" s="181"/>
      <c r="AQ74" s="181"/>
      <c r="AR74" s="181"/>
      <c r="AS74" s="45"/>
      <c r="AT74" s="181"/>
      <c r="AU74" s="181"/>
      <c r="AV74" s="181"/>
      <c r="AW74" s="181"/>
      <c r="AX74" s="46"/>
      <c r="AY74" s="48"/>
      <c r="AZ74" s="48"/>
      <c r="BA74" s="48"/>
      <c r="BB74" s="48"/>
      <c r="BC74" s="77"/>
      <c r="BD74" s="77"/>
      <c r="BE74" s="77"/>
      <c r="BF74" s="77"/>
      <c r="BG74" s="77"/>
      <c r="BH74" s="77"/>
      <c r="BI74" s="77"/>
      <c r="BJ74" s="77"/>
    </row>
    <row r="75" spans="1:62" s="192" customFormat="1" ht="13.5" customHeight="1" x14ac:dyDescent="0.25">
      <c r="A75" s="164" t="s">
        <v>119</v>
      </c>
      <c r="B75" s="162" t="s">
        <v>174</v>
      </c>
      <c r="C75" s="163"/>
      <c r="D75" s="163"/>
      <c r="E75" s="163" t="s">
        <v>356</v>
      </c>
      <c r="F75" s="163"/>
      <c r="G75" s="164">
        <v>4</v>
      </c>
      <c r="H75" s="165">
        <f t="shared" si="61"/>
        <v>108</v>
      </c>
      <c r="I75" s="164">
        <f t="shared" si="62"/>
        <v>144</v>
      </c>
      <c r="J75" s="166">
        <f t="shared" si="63"/>
        <v>68</v>
      </c>
      <c r="K75" s="165">
        <v>4</v>
      </c>
      <c r="L75" s="167">
        <f t="shared" si="64"/>
        <v>72</v>
      </c>
      <c r="M75" s="168">
        <f t="shared" si="65"/>
        <v>4</v>
      </c>
      <c r="N75" s="164">
        <f t="shared" si="66"/>
        <v>4</v>
      </c>
      <c r="O75" s="169"/>
      <c r="P75" s="164"/>
      <c r="Q75" s="190"/>
      <c r="R75" s="190"/>
      <c r="S75" s="190"/>
      <c r="T75" s="170"/>
      <c r="U75" s="190"/>
      <c r="V75" s="190"/>
      <c r="W75" s="190"/>
      <c r="X75" s="190"/>
      <c r="Y75" s="170"/>
      <c r="Z75" s="190"/>
      <c r="AA75" s="190"/>
      <c r="AB75" s="190"/>
      <c r="AC75" s="190"/>
      <c r="AD75" s="170"/>
      <c r="AE75" s="190"/>
      <c r="AF75" s="190"/>
      <c r="AG75" s="190"/>
      <c r="AH75" s="190"/>
      <c r="AI75" s="170"/>
      <c r="AJ75" s="190"/>
      <c r="AK75" s="190"/>
      <c r="AL75" s="190"/>
      <c r="AM75" s="190"/>
      <c r="AN75" s="170"/>
      <c r="AO75" s="190"/>
      <c r="AP75" s="190"/>
      <c r="AQ75" s="190"/>
      <c r="AR75" s="190"/>
      <c r="AS75" s="170"/>
      <c r="AT75" s="190"/>
      <c r="AU75" s="190"/>
      <c r="AV75" s="190"/>
      <c r="AW75" s="190"/>
      <c r="AX75" s="171"/>
      <c r="AY75" s="165"/>
      <c r="AZ75" s="165"/>
      <c r="BA75" s="165"/>
      <c r="BB75" s="165"/>
      <c r="BC75" s="191"/>
      <c r="BD75" s="191"/>
      <c r="BE75" s="191"/>
      <c r="BF75" s="191"/>
      <c r="BG75" s="191"/>
      <c r="BH75" s="191"/>
      <c r="BI75" s="191"/>
      <c r="BJ75" s="191"/>
    </row>
    <row r="76" spans="1:62" s="78" customFormat="1" ht="13.5" customHeight="1" x14ac:dyDescent="0.25">
      <c r="A76" s="180" t="s">
        <v>120</v>
      </c>
      <c r="B76" s="175" t="s">
        <v>121</v>
      </c>
      <c r="C76" s="106"/>
      <c r="D76" s="106"/>
      <c r="E76" s="106">
        <v>5</v>
      </c>
      <c r="F76" s="106"/>
      <c r="G76" s="37">
        <v>3</v>
      </c>
      <c r="H76" s="48">
        <f t="shared" si="61"/>
        <v>81</v>
      </c>
      <c r="I76" s="37">
        <f t="shared" si="62"/>
        <v>108</v>
      </c>
      <c r="J76" s="81">
        <f t="shared" si="63"/>
        <v>50</v>
      </c>
      <c r="K76" s="48">
        <v>4</v>
      </c>
      <c r="L76" s="82">
        <f t="shared" si="64"/>
        <v>54</v>
      </c>
      <c r="M76" s="83">
        <f t="shared" si="65"/>
        <v>3</v>
      </c>
      <c r="N76" s="37">
        <f t="shared" si="66"/>
        <v>3</v>
      </c>
      <c r="O76" s="41"/>
      <c r="P76" s="37"/>
      <c r="Q76" s="181"/>
      <c r="R76" s="181"/>
      <c r="S76" s="181"/>
      <c r="T76" s="45"/>
      <c r="U76" s="181"/>
      <c r="V76" s="181"/>
      <c r="W76" s="181"/>
      <c r="X76" s="181"/>
      <c r="Y76" s="45"/>
      <c r="Z76" s="181"/>
      <c r="AA76" s="181"/>
      <c r="AB76" s="181"/>
      <c r="AC76" s="181"/>
      <c r="AD76" s="45"/>
      <c r="AE76" s="181"/>
      <c r="AF76" s="181"/>
      <c r="AG76" s="181"/>
      <c r="AH76" s="181"/>
      <c r="AI76" s="45">
        <f>(AJ76+AK76+AL76+AM76)/36</f>
        <v>3</v>
      </c>
      <c r="AJ76" s="181">
        <v>20</v>
      </c>
      <c r="AK76" s="181">
        <f>J76-AJ76</f>
        <v>30</v>
      </c>
      <c r="AL76" s="181">
        <f>K76</f>
        <v>4</v>
      </c>
      <c r="AM76" s="181">
        <f>L76</f>
        <v>54</v>
      </c>
      <c r="AN76" s="45"/>
      <c r="AO76" s="181"/>
      <c r="AP76" s="181"/>
      <c r="AQ76" s="181"/>
      <c r="AR76" s="181"/>
      <c r="AS76" s="45"/>
      <c r="AT76" s="181"/>
      <c r="AU76" s="181"/>
      <c r="AV76" s="181"/>
      <c r="AW76" s="181"/>
      <c r="AX76" s="46"/>
      <c r="AY76" s="48"/>
      <c r="AZ76" s="48"/>
      <c r="BA76" s="48"/>
      <c r="BB76" s="48"/>
      <c r="BC76" s="77"/>
      <c r="BD76" s="77"/>
      <c r="BE76" s="77"/>
      <c r="BF76" s="77"/>
      <c r="BG76" s="77"/>
      <c r="BH76" s="77"/>
      <c r="BI76" s="77"/>
      <c r="BJ76" s="77"/>
    </row>
    <row r="77" spans="1:62" s="192" customFormat="1" ht="13.5" customHeight="1" x14ac:dyDescent="0.25">
      <c r="A77" s="164" t="s">
        <v>122</v>
      </c>
      <c r="B77" s="172" t="s">
        <v>146</v>
      </c>
      <c r="C77" s="165"/>
      <c r="D77" s="163"/>
      <c r="E77" s="163" t="s">
        <v>356</v>
      </c>
      <c r="F77" s="163"/>
      <c r="G77" s="164">
        <v>3</v>
      </c>
      <c r="H77" s="165">
        <f t="shared" si="61"/>
        <v>81</v>
      </c>
      <c r="I77" s="164">
        <f t="shared" si="62"/>
        <v>108</v>
      </c>
      <c r="J77" s="166">
        <f t="shared" si="63"/>
        <v>50</v>
      </c>
      <c r="K77" s="165">
        <v>4</v>
      </c>
      <c r="L77" s="167">
        <f t="shared" si="64"/>
        <v>54</v>
      </c>
      <c r="M77" s="168">
        <f t="shared" si="65"/>
        <v>3</v>
      </c>
      <c r="N77" s="164">
        <f t="shared" si="66"/>
        <v>3</v>
      </c>
      <c r="O77" s="169"/>
      <c r="P77" s="164"/>
      <c r="Q77" s="190"/>
      <c r="R77" s="190"/>
      <c r="S77" s="190"/>
      <c r="T77" s="170"/>
      <c r="U77" s="190"/>
      <c r="V77" s="190"/>
      <c r="W77" s="190"/>
      <c r="X77" s="190"/>
      <c r="Y77" s="170"/>
      <c r="Z77" s="190"/>
      <c r="AA77" s="190"/>
      <c r="AB77" s="190"/>
      <c r="AC77" s="190"/>
      <c r="AD77" s="170"/>
      <c r="AE77" s="190"/>
      <c r="AF77" s="190"/>
      <c r="AG77" s="190"/>
      <c r="AH77" s="190"/>
      <c r="AI77" s="170"/>
      <c r="AJ77" s="190"/>
      <c r="AK77" s="190"/>
      <c r="AL77" s="190"/>
      <c r="AM77" s="190"/>
      <c r="AN77" s="170"/>
      <c r="AO77" s="190"/>
      <c r="AP77" s="190"/>
      <c r="AQ77" s="190"/>
      <c r="AR77" s="190"/>
      <c r="AS77" s="170"/>
      <c r="AT77" s="190"/>
      <c r="AU77" s="190"/>
      <c r="AV77" s="190"/>
      <c r="AW77" s="190"/>
      <c r="AX77" s="171"/>
      <c r="AY77" s="165"/>
      <c r="AZ77" s="165"/>
      <c r="BA77" s="165"/>
      <c r="BB77" s="165"/>
      <c r="BC77" s="191"/>
      <c r="BD77" s="191"/>
      <c r="BE77" s="191"/>
      <c r="BF77" s="191"/>
      <c r="BG77" s="191"/>
      <c r="BH77" s="191"/>
      <c r="BI77" s="191"/>
      <c r="BJ77" s="191"/>
    </row>
    <row r="78" spans="1:62" s="78" customFormat="1" ht="23.25" customHeight="1" x14ac:dyDescent="0.25">
      <c r="A78" s="180" t="s">
        <v>123</v>
      </c>
      <c r="B78" s="175" t="s">
        <v>124</v>
      </c>
      <c r="C78" s="106"/>
      <c r="D78" s="106"/>
      <c r="E78" s="106">
        <v>8</v>
      </c>
      <c r="F78" s="106"/>
      <c r="G78" s="37">
        <v>3</v>
      </c>
      <c r="H78" s="48">
        <f t="shared" si="61"/>
        <v>81</v>
      </c>
      <c r="I78" s="37">
        <f t="shared" si="62"/>
        <v>108</v>
      </c>
      <c r="J78" s="81">
        <f t="shared" si="63"/>
        <v>50</v>
      </c>
      <c r="K78" s="48">
        <v>4</v>
      </c>
      <c r="L78" s="82">
        <f t="shared" si="64"/>
        <v>54</v>
      </c>
      <c r="M78" s="83">
        <f t="shared" si="65"/>
        <v>3</v>
      </c>
      <c r="N78" s="37">
        <f t="shared" si="66"/>
        <v>3</v>
      </c>
      <c r="O78" s="41"/>
      <c r="P78" s="37"/>
      <c r="Q78" s="181"/>
      <c r="R78" s="181"/>
      <c r="S78" s="181"/>
      <c r="T78" s="45"/>
      <c r="U78" s="181"/>
      <c r="V78" s="181"/>
      <c r="W78" s="181"/>
      <c r="X78" s="181"/>
      <c r="Y78" s="45"/>
      <c r="Z78" s="181"/>
      <c r="AA78" s="181"/>
      <c r="AB78" s="181"/>
      <c r="AC78" s="181"/>
      <c r="AD78" s="45"/>
      <c r="AE78" s="181"/>
      <c r="AF78" s="181"/>
      <c r="AG78" s="181"/>
      <c r="AH78" s="181"/>
      <c r="AI78" s="45"/>
      <c r="AJ78" s="181"/>
      <c r="AK78" s="181"/>
      <c r="AL78" s="181"/>
      <c r="AM78" s="181"/>
      <c r="AN78" s="45"/>
      <c r="AO78" s="181"/>
      <c r="AP78" s="181"/>
      <c r="AQ78" s="181"/>
      <c r="AR78" s="181"/>
      <c r="AS78" s="45"/>
      <c r="AT78" s="181"/>
      <c r="AU78" s="181"/>
      <c r="AV78" s="181"/>
      <c r="AW78" s="181"/>
      <c r="AX78" s="46">
        <f>(AY78+AZ78+BA78+BB78)/36</f>
        <v>3</v>
      </c>
      <c r="AY78" s="48">
        <v>20</v>
      </c>
      <c r="AZ78" s="48">
        <f>J78-AY78</f>
        <v>30</v>
      </c>
      <c r="BA78" s="48">
        <f>K78</f>
        <v>4</v>
      </c>
      <c r="BB78" s="48">
        <f>L78</f>
        <v>54</v>
      </c>
      <c r="BC78" s="77"/>
      <c r="BD78" s="77"/>
      <c r="BE78" s="77"/>
      <c r="BF78" s="77"/>
      <c r="BG78" s="77"/>
      <c r="BH78" s="77"/>
      <c r="BI78" s="77"/>
      <c r="BJ78" s="77"/>
    </row>
    <row r="79" spans="1:62" s="192" customFormat="1" ht="23.25" customHeight="1" x14ac:dyDescent="0.25">
      <c r="A79" s="164" t="s">
        <v>125</v>
      </c>
      <c r="B79" s="162" t="s">
        <v>166</v>
      </c>
      <c r="C79" s="163"/>
      <c r="D79" s="163"/>
      <c r="E79" s="163" t="s">
        <v>356</v>
      </c>
      <c r="F79" s="163"/>
      <c r="G79" s="164">
        <v>3</v>
      </c>
      <c r="H79" s="165">
        <f t="shared" si="61"/>
        <v>81</v>
      </c>
      <c r="I79" s="164">
        <f t="shared" si="62"/>
        <v>108</v>
      </c>
      <c r="J79" s="166">
        <f t="shared" si="63"/>
        <v>50</v>
      </c>
      <c r="K79" s="165">
        <v>4</v>
      </c>
      <c r="L79" s="167">
        <f t="shared" si="64"/>
        <v>54</v>
      </c>
      <c r="M79" s="168">
        <f t="shared" si="65"/>
        <v>3</v>
      </c>
      <c r="N79" s="164">
        <f t="shared" si="66"/>
        <v>3</v>
      </c>
      <c r="O79" s="169"/>
      <c r="P79" s="164"/>
      <c r="Q79" s="190"/>
      <c r="R79" s="190"/>
      <c r="S79" s="190"/>
      <c r="T79" s="170"/>
      <c r="U79" s="190"/>
      <c r="V79" s="190"/>
      <c r="W79" s="190"/>
      <c r="X79" s="190"/>
      <c r="Y79" s="170"/>
      <c r="Z79" s="190"/>
      <c r="AA79" s="190"/>
      <c r="AB79" s="190"/>
      <c r="AC79" s="190"/>
      <c r="AD79" s="170"/>
      <c r="AE79" s="190"/>
      <c r="AF79" s="190"/>
      <c r="AG79" s="190"/>
      <c r="AH79" s="190"/>
      <c r="AI79" s="170"/>
      <c r="AJ79" s="190"/>
      <c r="AK79" s="190"/>
      <c r="AL79" s="190"/>
      <c r="AM79" s="190"/>
      <c r="AN79" s="170"/>
      <c r="AO79" s="190"/>
      <c r="AP79" s="190"/>
      <c r="AQ79" s="190"/>
      <c r="AR79" s="190"/>
      <c r="AS79" s="170"/>
      <c r="AT79" s="190"/>
      <c r="AU79" s="190"/>
      <c r="AV79" s="190"/>
      <c r="AW79" s="190"/>
      <c r="AX79" s="171"/>
      <c r="AY79" s="165"/>
      <c r="AZ79" s="165"/>
      <c r="BA79" s="165"/>
      <c r="BB79" s="165"/>
      <c r="BC79" s="191"/>
      <c r="BD79" s="191"/>
      <c r="BE79" s="191"/>
      <c r="BF79" s="191"/>
      <c r="BG79" s="191"/>
      <c r="BH79" s="191"/>
      <c r="BI79" s="191"/>
      <c r="BJ79" s="191"/>
    </row>
    <row r="80" spans="1:62" s="78" customFormat="1" ht="13.5" customHeight="1" x14ac:dyDescent="0.25">
      <c r="A80" s="180" t="s">
        <v>317</v>
      </c>
      <c r="B80" s="177" t="s">
        <v>318</v>
      </c>
      <c r="C80" s="106"/>
      <c r="D80" s="106"/>
      <c r="E80" s="106">
        <v>7</v>
      </c>
      <c r="F80" s="106"/>
      <c r="G80" s="37">
        <v>3</v>
      </c>
      <c r="H80" s="48">
        <f t="shared" si="61"/>
        <v>81</v>
      </c>
      <c r="I80" s="37">
        <f t="shared" si="62"/>
        <v>108</v>
      </c>
      <c r="J80" s="81">
        <f t="shared" si="63"/>
        <v>50</v>
      </c>
      <c r="K80" s="48">
        <v>4</v>
      </c>
      <c r="L80" s="82">
        <f t="shared" si="64"/>
        <v>54</v>
      </c>
      <c r="M80" s="83">
        <f t="shared" si="65"/>
        <v>3</v>
      </c>
      <c r="N80" s="37">
        <f t="shared" si="66"/>
        <v>3</v>
      </c>
      <c r="O80" s="41"/>
      <c r="P80" s="37"/>
      <c r="Q80" s="181"/>
      <c r="R80" s="181"/>
      <c r="S80" s="181"/>
      <c r="T80" s="45"/>
      <c r="U80" s="181"/>
      <c r="V80" s="181"/>
      <c r="W80" s="181"/>
      <c r="X80" s="181"/>
      <c r="Y80" s="45"/>
      <c r="Z80" s="181"/>
      <c r="AA80" s="181"/>
      <c r="AB80" s="181"/>
      <c r="AC80" s="181"/>
      <c r="AD80" s="45"/>
      <c r="AE80" s="181"/>
      <c r="AF80" s="181"/>
      <c r="AG80" s="181"/>
      <c r="AH80" s="181"/>
      <c r="AI80" s="45"/>
      <c r="AJ80" s="181"/>
      <c r="AK80" s="181"/>
      <c r="AL80" s="181"/>
      <c r="AM80" s="181"/>
      <c r="AN80" s="45"/>
      <c r="AO80" s="181"/>
      <c r="AP80" s="181"/>
      <c r="AQ80" s="181"/>
      <c r="AR80" s="181"/>
      <c r="AS80" s="45">
        <f t="shared" ref="AS80" si="75">(AT80+AU80+AV80+AW80)/36</f>
        <v>3</v>
      </c>
      <c r="AT80" s="181">
        <v>20</v>
      </c>
      <c r="AU80" s="181">
        <f t="shared" ref="AU80" si="76">J80-AT80</f>
        <v>30</v>
      </c>
      <c r="AV80" s="181">
        <f t="shared" ref="AV80" si="77">K80</f>
        <v>4</v>
      </c>
      <c r="AW80" s="181">
        <f t="shared" ref="AW80" si="78">L80</f>
        <v>54</v>
      </c>
      <c r="AX80" s="46"/>
      <c r="AY80" s="48"/>
      <c r="AZ80" s="48"/>
      <c r="BA80" s="48"/>
      <c r="BB80" s="48"/>
      <c r="BC80" s="77"/>
      <c r="BD80" s="77"/>
      <c r="BE80" s="77"/>
      <c r="BF80" s="77"/>
      <c r="BG80" s="77"/>
      <c r="BH80" s="77"/>
      <c r="BI80" s="77"/>
      <c r="BJ80" s="77"/>
    </row>
    <row r="81" spans="1:62" s="192" customFormat="1" ht="15" customHeight="1" x14ac:dyDescent="0.25">
      <c r="A81" s="164" t="s">
        <v>319</v>
      </c>
      <c r="B81" s="162" t="s">
        <v>320</v>
      </c>
      <c r="C81" s="163"/>
      <c r="D81" s="163"/>
      <c r="E81" s="163" t="s">
        <v>356</v>
      </c>
      <c r="F81" s="163"/>
      <c r="G81" s="164">
        <v>3</v>
      </c>
      <c r="H81" s="165">
        <f t="shared" si="61"/>
        <v>81</v>
      </c>
      <c r="I81" s="164">
        <f t="shared" si="62"/>
        <v>108</v>
      </c>
      <c r="J81" s="166">
        <f t="shared" si="63"/>
        <v>50</v>
      </c>
      <c r="K81" s="165">
        <v>4</v>
      </c>
      <c r="L81" s="167">
        <f t="shared" si="64"/>
        <v>54</v>
      </c>
      <c r="M81" s="168">
        <f t="shared" si="65"/>
        <v>3</v>
      </c>
      <c r="N81" s="164">
        <f t="shared" si="66"/>
        <v>3</v>
      </c>
      <c r="O81" s="169"/>
      <c r="P81" s="164"/>
      <c r="Q81" s="190"/>
      <c r="R81" s="190"/>
      <c r="S81" s="190"/>
      <c r="T81" s="170"/>
      <c r="U81" s="190"/>
      <c r="V81" s="190"/>
      <c r="W81" s="190"/>
      <c r="X81" s="190"/>
      <c r="Y81" s="170"/>
      <c r="Z81" s="190"/>
      <c r="AA81" s="190"/>
      <c r="AB81" s="190"/>
      <c r="AC81" s="190"/>
      <c r="AD81" s="170"/>
      <c r="AE81" s="190"/>
      <c r="AF81" s="190"/>
      <c r="AG81" s="190"/>
      <c r="AH81" s="190"/>
      <c r="AI81" s="170"/>
      <c r="AJ81" s="190"/>
      <c r="AK81" s="190"/>
      <c r="AL81" s="190"/>
      <c r="AM81" s="190"/>
      <c r="AN81" s="170"/>
      <c r="AO81" s="190"/>
      <c r="AP81" s="190"/>
      <c r="AQ81" s="190"/>
      <c r="AR81" s="190"/>
      <c r="AS81" s="170"/>
      <c r="AT81" s="190"/>
      <c r="AU81" s="190"/>
      <c r="AV81" s="190"/>
      <c r="AW81" s="190"/>
      <c r="AX81" s="171"/>
      <c r="AY81" s="165"/>
      <c r="AZ81" s="165"/>
      <c r="BA81" s="165"/>
      <c r="BB81" s="165"/>
      <c r="BC81" s="191"/>
      <c r="BD81" s="191"/>
      <c r="BE81" s="191"/>
      <c r="BF81" s="191"/>
      <c r="BG81" s="191"/>
      <c r="BH81" s="191"/>
      <c r="BI81" s="191"/>
      <c r="BJ81" s="191"/>
    </row>
    <row r="82" spans="1:62" s="110" customFormat="1" ht="24" customHeight="1" x14ac:dyDescent="0.2">
      <c r="A82" s="296"/>
      <c r="B82" s="297"/>
      <c r="C82" s="297"/>
      <c r="D82" s="297"/>
      <c r="E82" s="297"/>
      <c r="F82" s="298"/>
      <c r="G82" s="107" t="s">
        <v>4</v>
      </c>
      <c r="H82" s="107" t="s">
        <v>127</v>
      </c>
      <c r="I82" s="107" t="s">
        <v>128</v>
      </c>
      <c r="J82" s="278" t="s">
        <v>129</v>
      </c>
      <c r="K82" s="279"/>
      <c r="L82" s="280"/>
      <c r="M82" s="107" t="s">
        <v>130</v>
      </c>
      <c r="N82" s="108" t="s">
        <v>15</v>
      </c>
      <c r="O82" s="43"/>
      <c r="P82" s="108"/>
      <c r="Q82" s="108"/>
      <c r="R82" s="108"/>
      <c r="S82" s="108"/>
      <c r="T82" s="43"/>
      <c r="U82" s="108"/>
      <c r="V82" s="108"/>
      <c r="W82" s="108"/>
      <c r="X82" s="108"/>
      <c r="Y82" s="43"/>
      <c r="Z82" s="108"/>
      <c r="AA82" s="108"/>
      <c r="AB82" s="108"/>
      <c r="AC82" s="108"/>
      <c r="AD82" s="43"/>
      <c r="AE82" s="108"/>
      <c r="AF82" s="108"/>
      <c r="AG82" s="108"/>
      <c r="AH82" s="108"/>
      <c r="AI82" s="43"/>
      <c r="AJ82" s="108"/>
      <c r="AK82" s="108"/>
      <c r="AL82" s="108"/>
      <c r="AM82" s="108"/>
      <c r="AN82" s="43"/>
      <c r="AO82" s="108"/>
      <c r="AP82" s="108"/>
      <c r="AQ82" s="108"/>
      <c r="AR82" s="108"/>
      <c r="AS82" s="43"/>
      <c r="AT82" s="108"/>
      <c r="AU82" s="108"/>
      <c r="AV82" s="108"/>
      <c r="AW82" s="108"/>
      <c r="AX82" s="43"/>
      <c r="AY82" s="108"/>
      <c r="AZ82" s="108"/>
      <c r="BA82" s="108"/>
      <c r="BB82" s="108"/>
      <c r="BC82" s="109"/>
      <c r="BD82" s="109"/>
      <c r="BE82" s="109"/>
      <c r="BF82" s="109"/>
      <c r="BG82" s="109"/>
      <c r="BH82" s="109"/>
      <c r="BI82" s="109"/>
      <c r="BJ82" s="109"/>
    </row>
    <row r="83" spans="1:62" s="118" customFormat="1" ht="15" customHeight="1" x14ac:dyDescent="0.15">
      <c r="A83" s="116" t="s">
        <v>131</v>
      </c>
      <c r="B83" s="86" t="s">
        <v>132</v>
      </c>
      <c r="C83" s="87"/>
      <c r="D83" s="87"/>
      <c r="E83" s="87"/>
      <c r="F83" s="87"/>
      <c r="G83" s="88">
        <f>SUM(G84:G85)</f>
        <v>42</v>
      </c>
      <c r="H83" s="88">
        <f>SUM(H84:H85)</f>
        <v>1134</v>
      </c>
      <c r="I83" s="88">
        <f>SUM(I84:I85)</f>
        <v>1512</v>
      </c>
      <c r="J83" s="263">
        <f>SUM(J84:L85)</f>
        <v>28</v>
      </c>
      <c r="K83" s="264"/>
      <c r="L83" s="265"/>
      <c r="M83" s="88">
        <f t="shared" ref="M83:AC83" si="79">SUM(M84:M85)</f>
        <v>42</v>
      </c>
      <c r="N83" s="88">
        <f t="shared" si="79"/>
        <v>42</v>
      </c>
      <c r="O83" s="88">
        <f t="shared" si="79"/>
        <v>0</v>
      </c>
      <c r="P83" s="88">
        <f t="shared" si="79"/>
        <v>0</v>
      </c>
      <c r="Q83" s="88">
        <f t="shared" si="79"/>
        <v>0</v>
      </c>
      <c r="R83" s="88">
        <f t="shared" si="79"/>
        <v>0</v>
      </c>
      <c r="S83" s="88">
        <f t="shared" si="79"/>
        <v>0</v>
      </c>
      <c r="T83" s="88">
        <f t="shared" si="79"/>
        <v>0</v>
      </c>
      <c r="U83" s="88">
        <f t="shared" si="79"/>
        <v>0</v>
      </c>
      <c r="V83" s="88">
        <f t="shared" si="79"/>
        <v>0</v>
      </c>
      <c r="W83" s="88">
        <f t="shared" si="79"/>
        <v>0</v>
      </c>
      <c r="X83" s="88">
        <f t="shared" si="79"/>
        <v>0</v>
      </c>
      <c r="Y83" s="88">
        <f t="shared" si="79"/>
        <v>0</v>
      </c>
      <c r="Z83" s="88">
        <f t="shared" si="79"/>
        <v>0</v>
      </c>
      <c r="AA83" s="88">
        <f t="shared" si="79"/>
        <v>0</v>
      </c>
      <c r="AB83" s="88">
        <f t="shared" si="79"/>
        <v>0</v>
      </c>
      <c r="AC83" s="88">
        <f t="shared" si="79"/>
        <v>0</v>
      </c>
      <c r="AD83" s="161">
        <f>SUM(AD84:AD85)</f>
        <v>12</v>
      </c>
      <c r="AE83" s="88"/>
      <c r="AF83" s="88"/>
      <c r="AG83" s="88"/>
      <c r="AH83" s="88"/>
      <c r="AI83" s="88">
        <f t="shared" ref="AI83:AY83" si="80">SUM(AI84:AI85)</f>
        <v>0</v>
      </c>
      <c r="AJ83" s="88">
        <f t="shared" si="80"/>
        <v>0</v>
      </c>
      <c r="AK83" s="88">
        <f t="shared" si="80"/>
        <v>0</v>
      </c>
      <c r="AL83" s="88">
        <f t="shared" si="80"/>
        <v>0</v>
      </c>
      <c r="AM83" s="88">
        <f t="shared" si="80"/>
        <v>0</v>
      </c>
      <c r="AN83" s="88">
        <f>SUM(AN84:AN85)</f>
        <v>15</v>
      </c>
      <c r="AO83" s="263">
        <f t="shared" si="80"/>
        <v>10</v>
      </c>
      <c r="AP83" s="264"/>
      <c r="AQ83" s="264"/>
      <c r="AR83" s="265"/>
      <c r="AS83" s="88">
        <f t="shared" si="80"/>
        <v>0</v>
      </c>
      <c r="AT83" s="88">
        <f t="shared" si="80"/>
        <v>0</v>
      </c>
      <c r="AU83" s="88">
        <f t="shared" si="80"/>
        <v>0</v>
      </c>
      <c r="AV83" s="88">
        <f t="shared" si="80"/>
        <v>0</v>
      </c>
      <c r="AW83" s="88">
        <f t="shared" si="80"/>
        <v>0</v>
      </c>
      <c r="AX83" s="88">
        <f>SUM(AX84:AX85)</f>
        <v>15</v>
      </c>
      <c r="AY83" s="263">
        <f t="shared" si="80"/>
        <v>10</v>
      </c>
      <c r="AZ83" s="264"/>
      <c r="BA83" s="264"/>
      <c r="BB83" s="265"/>
      <c r="BC83" s="117"/>
      <c r="BD83" s="117"/>
      <c r="BE83" s="117"/>
      <c r="BF83" s="117"/>
      <c r="BG83" s="117"/>
      <c r="BH83" s="117"/>
      <c r="BI83" s="117"/>
      <c r="BJ83" s="117"/>
    </row>
    <row r="84" spans="1:62" ht="15" customHeight="1" x14ac:dyDescent="0.25">
      <c r="A84" s="111" t="s">
        <v>133</v>
      </c>
      <c r="B84" s="112" t="s">
        <v>344</v>
      </c>
      <c r="C84" s="17"/>
      <c r="D84" s="6"/>
      <c r="E84" s="6">
        <v>4</v>
      </c>
      <c r="F84" s="67"/>
      <c r="G84" s="18">
        <v>12</v>
      </c>
      <c r="H84" s="6">
        <f t="shared" ref="H84:H94" si="81">G84*27</f>
        <v>324</v>
      </c>
      <c r="I84" s="18">
        <f>G84*36</f>
        <v>432</v>
      </c>
      <c r="J84" s="275">
        <f>G84/1.5</f>
        <v>8</v>
      </c>
      <c r="K84" s="276"/>
      <c r="L84" s="277"/>
      <c r="M84" s="21">
        <f>G84</f>
        <v>12</v>
      </c>
      <c r="N84" s="18">
        <f>I84/36</f>
        <v>12</v>
      </c>
      <c r="O84" s="41"/>
      <c r="P84" s="18"/>
      <c r="Q84" s="7"/>
      <c r="R84" s="7"/>
      <c r="S84" s="7"/>
      <c r="T84" s="45"/>
      <c r="U84" s="7"/>
      <c r="V84" s="7"/>
      <c r="W84" s="7"/>
      <c r="X84" s="7"/>
      <c r="Y84" s="45"/>
      <c r="Z84" s="7"/>
      <c r="AA84" s="7"/>
      <c r="AB84" s="7"/>
      <c r="AC84" s="7"/>
      <c r="AD84" s="47">
        <f>M84</f>
        <v>12</v>
      </c>
      <c r="AE84" s="281">
        <f>J84</f>
        <v>8</v>
      </c>
      <c r="AF84" s="261"/>
      <c r="AG84" s="261"/>
      <c r="AH84" s="262"/>
      <c r="AI84" s="45"/>
      <c r="AJ84" s="7"/>
      <c r="AK84" s="7"/>
      <c r="AL84" s="7"/>
      <c r="AM84" s="7"/>
      <c r="AN84" s="45"/>
      <c r="AO84" s="7"/>
      <c r="AP84" s="7"/>
      <c r="AQ84" s="7"/>
      <c r="AR84" s="7"/>
      <c r="AS84" s="45"/>
      <c r="AT84" s="7"/>
      <c r="AU84" s="7"/>
      <c r="AV84" s="7"/>
      <c r="AW84" s="7"/>
      <c r="AX84" s="46"/>
      <c r="AY84" s="6"/>
      <c r="AZ84" s="6"/>
      <c r="BA84" s="6"/>
      <c r="BB84" s="6"/>
    </row>
    <row r="85" spans="1:62" ht="15" customHeight="1" x14ac:dyDescent="0.25">
      <c r="A85" s="111" t="s">
        <v>134</v>
      </c>
      <c r="B85" s="112" t="s">
        <v>345</v>
      </c>
      <c r="C85" s="17"/>
      <c r="D85" s="6"/>
      <c r="E85" s="17">
        <v>6.8</v>
      </c>
      <c r="F85" s="67"/>
      <c r="G85" s="18">
        <v>30</v>
      </c>
      <c r="H85" s="6">
        <f t="shared" si="81"/>
        <v>810</v>
      </c>
      <c r="I85" s="18">
        <f>G85*36</f>
        <v>1080</v>
      </c>
      <c r="J85" s="275">
        <f>G85/1.5</f>
        <v>20</v>
      </c>
      <c r="K85" s="276"/>
      <c r="L85" s="277"/>
      <c r="M85" s="21">
        <f>G85</f>
        <v>30</v>
      </c>
      <c r="N85" s="18">
        <f>I85/36</f>
        <v>30</v>
      </c>
      <c r="O85" s="41"/>
      <c r="P85" s="18"/>
      <c r="Q85" s="7"/>
      <c r="R85" s="7"/>
      <c r="S85" s="7"/>
      <c r="T85" s="45"/>
      <c r="U85" s="7"/>
      <c r="V85" s="7"/>
      <c r="W85" s="7"/>
      <c r="X85" s="7"/>
      <c r="Y85" s="45"/>
      <c r="Z85" s="7"/>
      <c r="AA85" s="7"/>
      <c r="AB85" s="7"/>
      <c r="AC85" s="7"/>
      <c r="AD85" s="45"/>
      <c r="AE85" s="7"/>
      <c r="AF85" s="7"/>
      <c r="AG85" s="7"/>
      <c r="AH85" s="7"/>
      <c r="AI85" s="45"/>
      <c r="AJ85" s="7"/>
      <c r="AK85" s="7"/>
      <c r="AL85" s="7"/>
      <c r="AM85" s="7"/>
      <c r="AN85" s="47">
        <f>M85/2</f>
        <v>15</v>
      </c>
      <c r="AO85" s="260">
        <f>J85/2</f>
        <v>10</v>
      </c>
      <c r="AP85" s="261"/>
      <c r="AQ85" s="261"/>
      <c r="AR85" s="262"/>
      <c r="AS85" s="45"/>
      <c r="AT85" s="7"/>
      <c r="AU85" s="7"/>
      <c r="AV85" s="7"/>
      <c r="AW85" s="7"/>
      <c r="AX85" s="46">
        <f>N85/2</f>
        <v>15</v>
      </c>
      <c r="AY85" s="269">
        <f>J85/2</f>
        <v>10</v>
      </c>
      <c r="AZ85" s="270"/>
      <c r="BA85" s="270"/>
      <c r="BB85" s="271"/>
    </row>
    <row r="86" spans="1:62" s="27" customFormat="1" ht="21" customHeight="1" x14ac:dyDescent="0.2">
      <c r="A86" s="299"/>
      <c r="B86" s="300"/>
      <c r="C86" s="300"/>
      <c r="D86" s="300"/>
      <c r="E86" s="300"/>
      <c r="F86" s="301"/>
      <c r="G86" s="34" t="s">
        <v>4</v>
      </c>
      <c r="H86" s="35" t="s">
        <v>127</v>
      </c>
      <c r="I86" s="34" t="s">
        <v>128</v>
      </c>
      <c r="J86" s="272" t="s">
        <v>129</v>
      </c>
      <c r="K86" s="273"/>
      <c r="L86" s="274"/>
      <c r="M86" s="34" t="s">
        <v>130</v>
      </c>
      <c r="N86" s="36" t="s">
        <v>15</v>
      </c>
      <c r="O86" s="43"/>
      <c r="P86" s="25"/>
      <c r="Q86" s="25"/>
      <c r="R86" s="25"/>
      <c r="S86" s="25"/>
      <c r="T86" s="43"/>
      <c r="U86" s="25"/>
      <c r="V86" s="25"/>
      <c r="W86" s="25"/>
      <c r="X86" s="25"/>
      <c r="Y86" s="43"/>
      <c r="Z86" s="25"/>
      <c r="AA86" s="25"/>
      <c r="AB86" s="25"/>
      <c r="AC86" s="25"/>
      <c r="AD86" s="43"/>
      <c r="AE86" s="25"/>
      <c r="AF86" s="25"/>
      <c r="AG86" s="25"/>
      <c r="AH86" s="25"/>
      <c r="AI86" s="43"/>
      <c r="AJ86" s="25"/>
      <c r="AK86" s="25"/>
      <c r="AL86" s="25"/>
      <c r="AM86" s="25"/>
      <c r="AN86" s="43"/>
      <c r="AO86" s="25"/>
      <c r="AP86" s="25"/>
      <c r="AQ86" s="25"/>
      <c r="AR86" s="25"/>
      <c r="AS86" s="43"/>
      <c r="AT86" s="25"/>
      <c r="AU86" s="25"/>
      <c r="AV86" s="25"/>
      <c r="AW86" s="25"/>
      <c r="AX86" s="43"/>
      <c r="AY86" s="25"/>
      <c r="AZ86" s="25"/>
      <c r="BA86" s="25"/>
      <c r="BB86" s="25"/>
      <c r="BC86" s="26"/>
      <c r="BD86" s="26"/>
      <c r="BE86" s="26"/>
      <c r="BF86" s="26"/>
      <c r="BG86" s="26"/>
      <c r="BH86" s="26"/>
      <c r="BI86" s="26"/>
      <c r="BJ86" s="26"/>
    </row>
    <row r="87" spans="1:62" s="118" customFormat="1" ht="15" customHeight="1" x14ac:dyDescent="0.15">
      <c r="A87" s="116" t="s">
        <v>135</v>
      </c>
      <c r="B87" s="86" t="s">
        <v>136</v>
      </c>
      <c r="C87" s="87"/>
      <c r="D87" s="87"/>
      <c r="E87" s="87"/>
      <c r="F87" s="87"/>
      <c r="G87" s="88">
        <f>G88+G89</f>
        <v>9</v>
      </c>
      <c r="H87" s="88">
        <f t="shared" ref="H87:I87" si="82">H88+H89</f>
        <v>243</v>
      </c>
      <c r="I87" s="88">
        <f t="shared" si="82"/>
        <v>324</v>
      </c>
      <c r="J87" s="263">
        <f>J88+J89</f>
        <v>6</v>
      </c>
      <c r="K87" s="264"/>
      <c r="L87" s="265"/>
      <c r="M87" s="88">
        <f t="shared" ref="M87" si="83">M88+M89</f>
        <v>9</v>
      </c>
      <c r="N87" s="88">
        <f t="shared" ref="N87" si="84">N88+N89</f>
        <v>9</v>
      </c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>
        <f>AX88+AX89</f>
        <v>9</v>
      </c>
      <c r="AY87" s="263">
        <f>AY88+AY89</f>
        <v>6</v>
      </c>
      <c r="AZ87" s="264"/>
      <c r="BA87" s="264"/>
      <c r="BB87" s="265"/>
      <c r="BC87" s="117"/>
      <c r="BD87" s="117"/>
      <c r="BE87" s="117"/>
      <c r="BF87" s="117"/>
      <c r="BG87" s="117"/>
      <c r="BH87" s="117"/>
      <c r="BI87" s="117"/>
      <c r="BJ87" s="117"/>
    </row>
    <row r="88" spans="1:62" s="115" customFormat="1" ht="15" customHeight="1" x14ac:dyDescent="0.15">
      <c r="A88" s="111" t="s">
        <v>352</v>
      </c>
      <c r="B88" s="120" t="s">
        <v>353</v>
      </c>
      <c r="C88" s="113">
        <v>8</v>
      </c>
      <c r="D88" s="113"/>
      <c r="E88" s="113"/>
      <c r="F88" s="113"/>
      <c r="G88" s="113">
        <v>6</v>
      </c>
      <c r="H88" s="113">
        <f t="shared" si="81"/>
        <v>162</v>
      </c>
      <c r="I88" s="113">
        <f>G88*36</f>
        <v>216</v>
      </c>
      <c r="J88" s="266">
        <f>G88/1.5</f>
        <v>4</v>
      </c>
      <c r="K88" s="267"/>
      <c r="L88" s="268"/>
      <c r="M88" s="113">
        <f>G88</f>
        <v>6</v>
      </c>
      <c r="N88" s="113">
        <f>I88/36</f>
        <v>6</v>
      </c>
      <c r="O88" s="38"/>
      <c r="P88" s="107"/>
      <c r="Q88" s="107"/>
      <c r="R88" s="107"/>
      <c r="S88" s="107"/>
      <c r="T88" s="38"/>
      <c r="U88" s="107"/>
      <c r="V88" s="107"/>
      <c r="W88" s="107"/>
      <c r="X88" s="107"/>
      <c r="Y88" s="38"/>
      <c r="Z88" s="107"/>
      <c r="AA88" s="107"/>
      <c r="AB88" s="107"/>
      <c r="AC88" s="107"/>
      <c r="AD88" s="38"/>
      <c r="AE88" s="107"/>
      <c r="AF88" s="107"/>
      <c r="AG88" s="107"/>
      <c r="AH88" s="107"/>
      <c r="AI88" s="38"/>
      <c r="AJ88" s="107"/>
      <c r="AK88" s="107"/>
      <c r="AL88" s="107"/>
      <c r="AM88" s="107"/>
      <c r="AN88" s="38"/>
      <c r="AO88" s="107"/>
      <c r="AP88" s="107"/>
      <c r="AQ88" s="107"/>
      <c r="AR88" s="107"/>
      <c r="AS88" s="38"/>
      <c r="AT88" s="107"/>
      <c r="AU88" s="107"/>
      <c r="AV88" s="107"/>
      <c r="AW88" s="107"/>
      <c r="AX88" s="201">
        <f>N88</f>
        <v>6</v>
      </c>
      <c r="AY88" s="266">
        <f>J88</f>
        <v>4</v>
      </c>
      <c r="AZ88" s="267"/>
      <c r="BA88" s="267"/>
      <c r="BB88" s="268"/>
      <c r="BC88" s="114"/>
      <c r="BD88" s="114"/>
      <c r="BE88" s="114"/>
      <c r="BF88" s="114"/>
      <c r="BG88" s="114"/>
      <c r="BH88" s="114"/>
      <c r="BI88" s="114"/>
      <c r="BJ88" s="114"/>
    </row>
    <row r="89" spans="1:62" s="115" customFormat="1" ht="15" customHeight="1" x14ac:dyDescent="0.15">
      <c r="A89" s="111" t="s">
        <v>354</v>
      </c>
      <c r="B89" s="120" t="s">
        <v>355</v>
      </c>
      <c r="C89" s="113">
        <v>8</v>
      </c>
      <c r="D89" s="113"/>
      <c r="E89" s="113"/>
      <c r="F89" s="113"/>
      <c r="G89" s="113">
        <v>3</v>
      </c>
      <c r="H89" s="113">
        <f t="shared" ref="H89" si="85">G89*27</f>
        <v>81</v>
      </c>
      <c r="I89" s="113">
        <f>G89*36</f>
        <v>108</v>
      </c>
      <c r="J89" s="266">
        <f>G89/1.5</f>
        <v>2</v>
      </c>
      <c r="K89" s="267"/>
      <c r="L89" s="268"/>
      <c r="M89" s="113">
        <f>G89</f>
        <v>3</v>
      </c>
      <c r="N89" s="113">
        <f>I89/36</f>
        <v>3</v>
      </c>
      <c r="O89" s="38"/>
      <c r="P89" s="107"/>
      <c r="Q89" s="107"/>
      <c r="R89" s="107"/>
      <c r="S89" s="107"/>
      <c r="T89" s="38"/>
      <c r="U89" s="107"/>
      <c r="V89" s="107"/>
      <c r="W89" s="107"/>
      <c r="X89" s="107"/>
      <c r="Y89" s="38"/>
      <c r="Z89" s="107"/>
      <c r="AA89" s="107"/>
      <c r="AB89" s="107"/>
      <c r="AC89" s="107"/>
      <c r="AD89" s="38"/>
      <c r="AE89" s="107"/>
      <c r="AF89" s="107"/>
      <c r="AG89" s="107"/>
      <c r="AH89" s="107"/>
      <c r="AI89" s="38"/>
      <c r="AJ89" s="107"/>
      <c r="AK89" s="107"/>
      <c r="AL89" s="107"/>
      <c r="AM89" s="107"/>
      <c r="AN89" s="38"/>
      <c r="AO89" s="107"/>
      <c r="AP89" s="107"/>
      <c r="AQ89" s="107"/>
      <c r="AR89" s="107"/>
      <c r="AS89" s="38"/>
      <c r="AT89" s="107"/>
      <c r="AU89" s="107"/>
      <c r="AV89" s="107"/>
      <c r="AW89" s="107"/>
      <c r="AX89" s="201">
        <f>N89</f>
        <v>3</v>
      </c>
      <c r="AY89" s="266">
        <f>J89</f>
        <v>2</v>
      </c>
      <c r="AZ89" s="267"/>
      <c r="BA89" s="267"/>
      <c r="BB89" s="268"/>
      <c r="BC89" s="114"/>
      <c r="BD89" s="114"/>
      <c r="BE89" s="114"/>
      <c r="BF89" s="114"/>
      <c r="BG89" s="114"/>
      <c r="BH89" s="114"/>
      <c r="BI89" s="114"/>
      <c r="BJ89" s="114"/>
    </row>
    <row r="90" spans="1:62" s="27" customFormat="1" ht="21" customHeight="1" x14ac:dyDescent="0.2">
      <c r="A90" s="299"/>
      <c r="B90" s="300"/>
      <c r="C90" s="300"/>
      <c r="D90" s="300"/>
      <c r="E90" s="300"/>
      <c r="F90" s="301"/>
      <c r="G90" s="34" t="s">
        <v>4</v>
      </c>
      <c r="H90" s="35" t="s">
        <v>127</v>
      </c>
      <c r="I90" s="34" t="s">
        <v>128</v>
      </c>
      <c r="J90" s="272" t="s">
        <v>129</v>
      </c>
      <c r="K90" s="273"/>
      <c r="L90" s="274"/>
      <c r="M90" s="34" t="s">
        <v>130</v>
      </c>
      <c r="N90" s="36" t="s">
        <v>15</v>
      </c>
      <c r="O90" s="43"/>
      <c r="P90" s="25"/>
      <c r="Q90" s="25"/>
      <c r="R90" s="25"/>
      <c r="S90" s="25"/>
      <c r="T90" s="43"/>
      <c r="U90" s="25"/>
      <c r="V90" s="25"/>
      <c r="W90" s="25"/>
      <c r="X90" s="25"/>
      <c r="Y90" s="43"/>
      <c r="Z90" s="25"/>
      <c r="AA90" s="25"/>
      <c r="AB90" s="25"/>
      <c r="AC90" s="25"/>
      <c r="AD90" s="43"/>
      <c r="AE90" s="25"/>
      <c r="AF90" s="25"/>
      <c r="AG90" s="25"/>
      <c r="AH90" s="25"/>
      <c r="AI90" s="43"/>
      <c r="AJ90" s="25"/>
      <c r="AK90" s="25"/>
      <c r="AL90" s="25"/>
      <c r="AM90" s="25"/>
      <c r="AN90" s="43"/>
      <c r="AO90" s="25"/>
      <c r="AP90" s="25"/>
      <c r="AQ90" s="25"/>
      <c r="AR90" s="25"/>
      <c r="AS90" s="43"/>
      <c r="AT90" s="25"/>
      <c r="AU90" s="25"/>
      <c r="AV90" s="25"/>
      <c r="AW90" s="25"/>
      <c r="AX90" s="43"/>
      <c r="AY90" s="25"/>
      <c r="AZ90" s="25"/>
      <c r="BA90" s="25"/>
      <c r="BB90" s="25"/>
      <c r="BC90" s="26"/>
      <c r="BD90" s="26"/>
      <c r="BE90" s="26"/>
      <c r="BF90" s="26"/>
      <c r="BG90" s="26"/>
      <c r="BH90" s="26"/>
      <c r="BI90" s="26"/>
      <c r="BJ90" s="26"/>
    </row>
    <row r="91" spans="1:62" s="118" customFormat="1" ht="15" customHeight="1" x14ac:dyDescent="0.15">
      <c r="A91" s="116" t="s">
        <v>137</v>
      </c>
      <c r="B91" s="86" t="s">
        <v>138</v>
      </c>
      <c r="C91" s="87"/>
      <c r="D91" s="87"/>
      <c r="E91" s="87"/>
      <c r="F91" s="87"/>
      <c r="G91" s="88">
        <f t="shared" ref="G91:BB91" si="86">SUM(G92:G94)</f>
        <v>8</v>
      </c>
      <c r="H91" s="88">
        <f t="shared" si="86"/>
        <v>216</v>
      </c>
      <c r="I91" s="88">
        <f t="shared" si="86"/>
        <v>288</v>
      </c>
      <c r="J91" s="88">
        <f t="shared" si="86"/>
        <v>136</v>
      </c>
      <c r="K91" s="88">
        <f t="shared" si="86"/>
        <v>8</v>
      </c>
      <c r="L91" s="88">
        <f t="shared" si="86"/>
        <v>144</v>
      </c>
      <c r="M91" s="88">
        <f t="shared" si="86"/>
        <v>8</v>
      </c>
      <c r="N91" s="88">
        <f t="shared" si="86"/>
        <v>8</v>
      </c>
      <c r="O91" s="88">
        <f t="shared" si="86"/>
        <v>2</v>
      </c>
      <c r="P91" s="88">
        <f t="shared" si="86"/>
        <v>14</v>
      </c>
      <c r="Q91" s="88">
        <f t="shared" si="86"/>
        <v>20</v>
      </c>
      <c r="R91" s="88">
        <f t="shared" si="86"/>
        <v>2</v>
      </c>
      <c r="S91" s="88">
        <f t="shared" si="86"/>
        <v>36</v>
      </c>
      <c r="T91" s="88">
        <f t="shared" si="86"/>
        <v>0</v>
      </c>
      <c r="U91" s="88">
        <f t="shared" si="86"/>
        <v>0</v>
      </c>
      <c r="V91" s="88">
        <f t="shared" si="86"/>
        <v>0</v>
      </c>
      <c r="W91" s="88">
        <f t="shared" si="86"/>
        <v>0</v>
      </c>
      <c r="X91" s="88">
        <f t="shared" si="86"/>
        <v>0</v>
      </c>
      <c r="Y91" s="88">
        <f t="shared" si="86"/>
        <v>3</v>
      </c>
      <c r="Z91" s="88">
        <f t="shared" si="86"/>
        <v>20</v>
      </c>
      <c r="AA91" s="88">
        <f t="shared" si="86"/>
        <v>32</v>
      </c>
      <c r="AB91" s="88">
        <f t="shared" si="86"/>
        <v>2</v>
      </c>
      <c r="AC91" s="88">
        <f t="shared" si="86"/>
        <v>54</v>
      </c>
      <c r="AD91" s="88">
        <f t="shared" si="86"/>
        <v>0</v>
      </c>
      <c r="AE91" s="88">
        <f t="shared" si="86"/>
        <v>0</v>
      </c>
      <c r="AF91" s="88">
        <f t="shared" si="86"/>
        <v>0</v>
      </c>
      <c r="AG91" s="88">
        <f t="shared" si="86"/>
        <v>0</v>
      </c>
      <c r="AH91" s="88">
        <f t="shared" si="86"/>
        <v>0</v>
      </c>
      <c r="AI91" s="88">
        <f t="shared" si="86"/>
        <v>3</v>
      </c>
      <c r="AJ91" s="88">
        <f t="shared" si="86"/>
        <v>20</v>
      </c>
      <c r="AK91" s="88">
        <f t="shared" si="86"/>
        <v>30</v>
      </c>
      <c r="AL91" s="88">
        <f t="shared" si="86"/>
        <v>4</v>
      </c>
      <c r="AM91" s="88">
        <f t="shared" si="86"/>
        <v>54</v>
      </c>
      <c r="AN91" s="88">
        <f t="shared" si="86"/>
        <v>0</v>
      </c>
      <c r="AO91" s="88">
        <f t="shared" si="86"/>
        <v>0</v>
      </c>
      <c r="AP91" s="88">
        <f t="shared" si="86"/>
        <v>0</v>
      </c>
      <c r="AQ91" s="88">
        <f t="shared" si="86"/>
        <v>0</v>
      </c>
      <c r="AR91" s="88">
        <f t="shared" si="86"/>
        <v>0</v>
      </c>
      <c r="AS91" s="88">
        <f t="shared" si="86"/>
        <v>0</v>
      </c>
      <c r="AT91" s="88">
        <f t="shared" si="86"/>
        <v>0</v>
      </c>
      <c r="AU91" s="88">
        <f t="shared" si="86"/>
        <v>0</v>
      </c>
      <c r="AV91" s="88">
        <f t="shared" si="86"/>
        <v>0</v>
      </c>
      <c r="AW91" s="88">
        <f t="shared" si="86"/>
        <v>0</v>
      </c>
      <c r="AX91" s="88">
        <f t="shared" si="86"/>
        <v>0</v>
      </c>
      <c r="AY91" s="88">
        <f t="shared" si="86"/>
        <v>0</v>
      </c>
      <c r="AZ91" s="88">
        <f t="shared" si="86"/>
        <v>0</v>
      </c>
      <c r="BA91" s="88">
        <f t="shared" si="86"/>
        <v>0</v>
      </c>
      <c r="BB91" s="88">
        <f t="shared" si="86"/>
        <v>0</v>
      </c>
      <c r="BC91" s="117"/>
      <c r="BD91" s="117"/>
      <c r="BE91" s="117"/>
      <c r="BF91" s="117"/>
      <c r="BG91" s="117"/>
      <c r="BH91" s="117"/>
      <c r="BI91" s="117"/>
      <c r="BJ91" s="117"/>
    </row>
    <row r="92" spans="1:62" ht="15" customHeight="1" x14ac:dyDescent="0.25">
      <c r="A92" s="18" t="s">
        <v>139</v>
      </c>
      <c r="B92" s="28" t="s">
        <v>140</v>
      </c>
      <c r="C92" s="23"/>
      <c r="D92" s="23">
        <v>1</v>
      </c>
      <c r="E92" s="23"/>
      <c r="F92" s="68"/>
      <c r="G92" s="18">
        <v>2</v>
      </c>
      <c r="H92" s="6">
        <f t="shared" si="81"/>
        <v>54</v>
      </c>
      <c r="I92" s="18">
        <f>G92*36</f>
        <v>72</v>
      </c>
      <c r="J92" s="19">
        <f>I92/2-K92</f>
        <v>34</v>
      </c>
      <c r="K92" s="6">
        <v>2</v>
      </c>
      <c r="L92" s="20">
        <f>I92/2</f>
        <v>36</v>
      </c>
      <c r="M92" s="21">
        <f>G92</f>
        <v>2</v>
      </c>
      <c r="N92" s="18">
        <f>(J92+K92+L92)/36</f>
        <v>2</v>
      </c>
      <c r="O92" s="41">
        <f>(P92+Q92+R92+S92)/36</f>
        <v>2</v>
      </c>
      <c r="P92" s="18">
        <v>14</v>
      </c>
      <c r="Q92" s="7">
        <f>J92-P92</f>
        <v>20</v>
      </c>
      <c r="R92" s="7">
        <f>K92</f>
        <v>2</v>
      </c>
      <c r="S92" s="7">
        <f>L92</f>
        <v>36</v>
      </c>
      <c r="T92" s="45"/>
      <c r="U92" s="7"/>
      <c r="V92" s="7"/>
      <c r="W92" s="7"/>
      <c r="X92" s="7"/>
      <c r="Y92" s="45"/>
      <c r="Z92" s="7"/>
      <c r="AA92" s="7"/>
      <c r="AB92" s="7"/>
      <c r="AC92" s="7"/>
      <c r="AD92" s="45"/>
      <c r="AE92" s="7"/>
      <c r="AF92" s="7"/>
      <c r="AG92" s="7"/>
      <c r="AH92" s="7"/>
      <c r="AI92" s="45"/>
      <c r="AJ92" s="7"/>
      <c r="AK92" s="7"/>
      <c r="AL92" s="7"/>
      <c r="AM92" s="7"/>
      <c r="AN92" s="45"/>
      <c r="AO92" s="7"/>
      <c r="AP92" s="7"/>
      <c r="AQ92" s="7"/>
      <c r="AR92" s="7"/>
      <c r="AS92" s="45"/>
      <c r="AT92" s="7"/>
      <c r="AU92" s="7"/>
      <c r="AV92" s="7"/>
      <c r="AW92" s="7"/>
      <c r="AX92" s="46"/>
      <c r="AY92" s="6"/>
      <c r="AZ92" s="6"/>
      <c r="BA92" s="6"/>
      <c r="BB92" s="6"/>
    </row>
    <row r="93" spans="1:62" ht="15" customHeight="1" x14ac:dyDescent="0.25">
      <c r="A93" s="18" t="s">
        <v>141</v>
      </c>
      <c r="B93" s="24" t="s">
        <v>142</v>
      </c>
      <c r="C93" s="17"/>
      <c r="D93" s="17"/>
      <c r="E93" s="17">
        <v>3</v>
      </c>
      <c r="F93" s="67"/>
      <c r="G93" s="18">
        <v>3</v>
      </c>
      <c r="H93" s="6">
        <f t="shared" si="81"/>
        <v>81</v>
      </c>
      <c r="I93" s="18">
        <f>G93*36</f>
        <v>108</v>
      </c>
      <c r="J93" s="19">
        <f>I93/2-K93</f>
        <v>52</v>
      </c>
      <c r="K93" s="6">
        <v>2</v>
      </c>
      <c r="L93" s="20">
        <f>I93/2</f>
        <v>54</v>
      </c>
      <c r="M93" s="21">
        <f>G93</f>
        <v>3</v>
      </c>
      <c r="N93" s="18">
        <f>(J93+K93+L93)/36</f>
        <v>3</v>
      </c>
      <c r="O93" s="41"/>
      <c r="P93" s="18"/>
      <c r="Q93" s="7"/>
      <c r="R93" s="7"/>
      <c r="S93" s="7"/>
      <c r="T93" s="45"/>
      <c r="U93" s="7"/>
      <c r="V93" s="7"/>
      <c r="W93" s="7"/>
      <c r="X93" s="7"/>
      <c r="Y93" s="45">
        <f>(Z93+AA93+AB93+AC93)/36</f>
        <v>3</v>
      </c>
      <c r="Z93" s="7">
        <v>20</v>
      </c>
      <c r="AA93" s="7">
        <f>J93-Z93</f>
        <v>32</v>
      </c>
      <c r="AB93" s="7">
        <f>K93</f>
        <v>2</v>
      </c>
      <c r="AC93" s="7">
        <f>L93</f>
        <v>54</v>
      </c>
      <c r="AD93" s="45"/>
      <c r="AE93" s="7"/>
      <c r="AF93" s="7"/>
      <c r="AG93" s="7"/>
      <c r="AH93" s="7"/>
      <c r="AI93" s="45"/>
      <c r="AJ93" s="7"/>
      <c r="AK93" s="7"/>
      <c r="AL93" s="7"/>
      <c r="AM93" s="7"/>
      <c r="AN93" s="45"/>
      <c r="AO93" s="7"/>
      <c r="AP93" s="7"/>
      <c r="AQ93" s="7"/>
      <c r="AR93" s="7"/>
      <c r="AS93" s="45"/>
      <c r="AT93" s="7"/>
      <c r="AU93" s="7"/>
      <c r="AV93" s="7"/>
      <c r="AW93" s="7"/>
      <c r="AX93" s="46"/>
      <c r="AY93" s="6"/>
      <c r="AZ93" s="6"/>
      <c r="BA93" s="6"/>
      <c r="BB93" s="6"/>
    </row>
    <row r="94" spans="1:62" ht="16.5" customHeight="1" x14ac:dyDescent="0.25">
      <c r="A94" s="18" t="s">
        <v>143</v>
      </c>
      <c r="B94" s="24" t="s">
        <v>144</v>
      </c>
      <c r="C94" s="17"/>
      <c r="D94" s="6"/>
      <c r="E94" s="6">
        <v>5</v>
      </c>
      <c r="F94" s="67"/>
      <c r="G94" s="18">
        <v>3</v>
      </c>
      <c r="H94" s="6">
        <f t="shared" si="81"/>
        <v>81</v>
      </c>
      <c r="I94" s="18">
        <f>G94*36</f>
        <v>108</v>
      </c>
      <c r="J94" s="19">
        <f>I94/2-K94</f>
        <v>50</v>
      </c>
      <c r="K94" s="6">
        <v>4</v>
      </c>
      <c r="L94" s="20">
        <f>I94/2</f>
        <v>54</v>
      </c>
      <c r="M94" s="21">
        <f>G94</f>
        <v>3</v>
      </c>
      <c r="N94" s="18">
        <f>(J94+K94+L94)/36</f>
        <v>3</v>
      </c>
      <c r="O94" s="41"/>
      <c r="P94" s="18"/>
      <c r="Q94" s="7"/>
      <c r="R94" s="7"/>
      <c r="S94" s="7"/>
      <c r="T94" s="45"/>
      <c r="U94" s="7"/>
      <c r="V94" s="7"/>
      <c r="W94" s="7"/>
      <c r="X94" s="7"/>
      <c r="Y94" s="45"/>
      <c r="Z94" s="7"/>
      <c r="AA94" s="7"/>
      <c r="AB94" s="7"/>
      <c r="AC94" s="7"/>
      <c r="AD94" s="45"/>
      <c r="AE94" s="7"/>
      <c r="AF94" s="7"/>
      <c r="AG94" s="7"/>
      <c r="AH94" s="7"/>
      <c r="AI94" s="45">
        <f>(AJ94+AK94+AL94+AM94)/36</f>
        <v>3</v>
      </c>
      <c r="AJ94" s="7">
        <v>20</v>
      </c>
      <c r="AK94" s="7">
        <v>30</v>
      </c>
      <c r="AL94" s="7">
        <f>K94</f>
        <v>4</v>
      </c>
      <c r="AM94" s="7">
        <f>L94</f>
        <v>54</v>
      </c>
      <c r="AN94" s="45"/>
      <c r="AO94" s="7"/>
      <c r="AP94" s="7"/>
      <c r="AQ94" s="7"/>
      <c r="AR94" s="7"/>
      <c r="AS94" s="45"/>
      <c r="AT94" s="7"/>
      <c r="AU94" s="7"/>
      <c r="AV94" s="7"/>
      <c r="AW94" s="7"/>
      <c r="AX94" s="46"/>
      <c r="AY94" s="6"/>
      <c r="AZ94" s="6"/>
      <c r="BA94" s="6"/>
      <c r="BB94" s="6"/>
    </row>
    <row r="95" spans="1:62" s="132" customFormat="1" ht="24" customHeight="1" x14ac:dyDescent="0.2">
      <c r="A95" s="303"/>
      <c r="B95" s="304"/>
      <c r="C95" s="124" t="s">
        <v>347</v>
      </c>
      <c r="D95" s="124" t="s">
        <v>348</v>
      </c>
      <c r="E95" s="119" t="s">
        <v>349</v>
      </c>
      <c r="F95" s="119" t="s">
        <v>350</v>
      </c>
      <c r="G95" s="125" t="s">
        <v>4</v>
      </c>
      <c r="H95" s="126" t="s">
        <v>127</v>
      </c>
      <c r="I95" s="125" t="s">
        <v>128</v>
      </c>
      <c r="J95" s="127" t="s">
        <v>351</v>
      </c>
      <c r="K95" s="127" t="s">
        <v>29</v>
      </c>
      <c r="L95" s="128" t="s">
        <v>13</v>
      </c>
      <c r="M95" s="125" t="s">
        <v>130</v>
      </c>
      <c r="N95" s="129" t="s">
        <v>15</v>
      </c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1"/>
      <c r="BD95" s="131"/>
      <c r="BE95" s="131"/>
      <c r="BF95" s="131"/>
      <c r="BG95" s="131"/>
      <c r="BH95" s="131"/>
      <c r="BI95" s="131"/>
      <c r="BJ95" s="131"/>
    </row>
    <row r="96" spans="1:62" s="106" customFormat="1" ht="26.25" customHeight="1" x14ac:dyDescent="0.25">
      <c r="A96" s="106" t="s">
        <v>346</v>
      </c>
      <c r="B96" s="121" t="s">
        <v>178</v>
      </c>
      <c r="D96" s="182" t="s">
        <v>370</v>
      </c>
      <c r="I96" s="106">
        <v>328</v>
      </c>
      <c r="J96" s="122"/>
      <c r="O96" s="200"/>
      <c r="T96" s="200"/>
      <c r="V96" s="106">
        <v>46</v>
      </c>
      <c r="Y96" s="200"/>
      <c r="AA96" s="106">
        <v>48</v>
      </c>
      <c r="AD96" s="200"/>
      <c r="AF96" s="106">
        <v>46</v>
      </c>
      <c r="AI96" s="200"/>
      <c r="AK96" s="106">
        <v>48</v>
      </c>
      <c r="AN96" s="200"/>
      <c r="AP96" s="106">
        <v>46</v>
      </c>
      <c r="AS96" s="200"/>
      <c r="AU96" s="106">
        <v>48</v>
      </c>
      <c r="AX96" s="200"/>
      <c r="AZ96" s="106">
        <v>46</v>
      </c>
      <c r="BC96" s="123"/>
      <c r="BD96" s="123"/>
      <c r="BE96" s="123"/>
      <c r="BF96" s="123"/>
      <c r="BG96" s="123"/>
      <c r="BH96" s="123"/>
      <c r="BI96" s="123"/>
      <c r="BJ96" s="123"/>
    </row>
    <row r="97" spans="1:62" s="78" customFormat="1" x14ac:dyDescent="0.25">
      <c r="A97" s="133"/>
      <c r="C97" s="80"/>
      <c r="D97" s="80"/>
      <c r="E97" s="80"/>
      <c r="F97" s="80"/>
      <c r="H97" s="110"/>
      <c r="J97" s="134"/>
      <c r="N97" s="77"/>
      <c r="BC97" s="77"/>
      <c r="BD97" s="77"/>
      <c r="BE97" s="77"/>
      <c r="BF97" s="77"/>
      <c r="BG97" s="77"/>
      <c r="BH97" s="77"/>
      <c r="BI97" s="77"/>
      <c r="BJ97" s="77"/>
    </row>
    <row r="98" spans="1:62" s="78" customFormat="1" x14ac:dyDescent="0.25">
      <c r="A98" s="133"/>
      <c r="C98" s="80"/>
      <c r="D98" s="80"/>
      <c r="E98" s="80"/>
      <c r="F98" s="80"/>
      <c r="H98" s="110"/>
      <c r="J98" s="134"/>
      <c r="N98" s="77"/>
      <c r="BC98" s="77"/>
      <c r="BD98" s="77"/>
      <c r="BE98" s="77"/>
      <c r="BF98" s="77"/>
      <c r="BG98" s="77"/>
      <c r="BH98" s="77"/>
      <c r="BI98" s="77"/>
      <c r="BJ98" s="77"/>
    </row>
    <row r="99" spans="1:62" s="78" customFormat="1" x14ac:dyDescent="0.25">
      <c r="A99" s="133"/>
      <c r="C99" s="80"/>
      <c r="D99" s="80"/>
      <c r="E99" s="80"/>
      <c r="F99" s="80"/>
      <c r="H99" s="110"/>
      <c r="J99" s="134"/>
      <c r="N99" s="77"/>
      <c r="BC99" s="77"/>
      <c r="BD99" s="77"/>
      <c r="BE99" s="77"/>
      <c r="BF99" s="77"/>
      <c r="BG99" s="77"/>
      <c r="BH99" s="77"/>
      <c r="BI99" s="77"/>
      <c r="BJ99" s="77"/>
    </row>
  </sheetData>
  <mergeCells count="91">
    <mergeCell ref="A90:F90"/>
    <mergeCell ref="J90:L90"/>
    <mergeCell ref="A95:B95"/>
    <mergeCell ref="J87:L87"/>
    <mergeCell ref="J89:L89"/>
    <mergeCell ref="J88:L88"/>
    <mergeCell ref="A82:F82"/>
    <mergeCell ref="A86:F86"/>
    <mergeCell ref="A1:A5"/>
    <mergeCell ref="B1:B5"/>
    <mergeCell ref="C1:F2"/>
    <mergeCell ref="Y1:AH1"/>
    <mergeCell ref="AI1:AR1"/>
    <mergeCell ref="AS1:BB1"/>
    <mergeCell ref="G2:G5"/>
    <mergeCell ref="H2:H5"/>
    <mergeCell ref="I2:I5"/>
    <mergeCell ref="J2:K2"/>
    <mergeCell ref="L2:L5"/>
    <mergeCell ref="G1:L1"/>
    <mergeCell ref="O3:O5"/>
    <mergeCell ref="P3:P5"/>
    <mergeCell ref="Q3:Q5"/>
    <mergeCell ref="R3:R5"/>
    <mergeCell ref="M1:N1"/>
    <mergeCell ref="O1:X1"/>
    <mergeCell ref="AI2:AM2"/>
    <mergeCell ref="AN2:AR2"/>
    <mergeCell ref="AS2:AW2"/>
    <mergeCell ref="AX2:BB2"/>
    <mergeCell ref="C3:C5"/>
    <mergeCell ref="D3:D5"/>
    <mergeCell ref="E3:E5"/>
    <mergeCell ref="F3:F5"/>
    <mergeCell ref="J3:J5"/>
    <mergeCell ref="K3:K5"/>
    <mergeCell ref="M2:M5"/>
    <mergeCell ref="N2:N5"/>
    <mergeCell ref="O2:S2"/>
    <mergeCell ref="T2:X2"/>
    <mergeCell ref="Y2:AC2"/>
    <mergeCell ref="AD2:AH2"/>
    <mergeCell ref="AD3:AD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P3:AP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J82:L82"/>
    <mergeCell ref="J84:L84"/>
    <mergeCell ref="AE84:AH84"/>
    <mergeCell ref="BB3:BB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A3:BA5"/>
    <mergeCell ref="AC3:AC5"/>
    <mergeCell ref="AO85:AR85"/>
    <mergeCell ref="J83:L83"/>
    <mergeCell ref="AY87:BB87"/>
    <mergeCell ref="AY88:BB88"/>
    <mergeCell ref="AY89:BB89"/>
    <mergeCell ref="AO83:AR83"/>
    <mergeCell ref="AY85:BB85"/>
    <mergeCell ref="AY83:BB83"/>
    <mergeCell ref="J86:L86"/>
    <mergeCell ref="J85:L85"/>
  </mergeCells>
  <printOptions horizontalCentered="1"/>
  <pageMargins left="0.7" right="0.7" top="0.75" bottom="0.75" header="0.3" footer="0.3"/>
  <pageSetup paperSize="9" scale="98" orientation="landscape" r:id="rId1"/>
  <headerFooter scaleWithDoc="0"/>
  <rowBreaks count="3" manualBreakCount="3">
    <brk id="34" max="1144" man="1"/>
    <brk id="63" max="16383" man="1"/>
    <brk id="89" max="16383" man="1"/>
  </rowBreaks>
  <colBreaks count="1" manualBreakCount="1">
    <brk id="14" max="1048575" man="1"/>
  </colBreaks>
  <ignoredErrors>
    <ignoredError sqref="O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График</vt:lpstr>
      <vt:lpstr>План</vt:lpstr>
      <vt:lpstr>План!Заголовки_для_печати</vt:lpstr>
      <vt:lpstr>График!Область_печати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cp:lastPrinted>2021-12-08T11:47:31Z</cp:lastPrinted>
  <dcterms:created xsi:type="dcterms:W3CDTF">2019-06-10T15:16:46Z</dcterms:created>
  <dcterms:modified xsi:type="dcterms:W3CDTF">2022-01-14T12:47:21Z</dcterms:modified>
</cp:coreProperties>
</file>